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comments/comment1.xml" ContentType="application/vnd.openxmlformats-officedocument.spreadsheetml.comments+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leitung" sheetId="1" state="visible" r:id="rId1"/>
    <sheet name="Schießanlagen" sheetId="2" state="visible" r:id="rId2"/>
    <sheet name="Buchungen" sheetId="3" state="visible" r:id="rId3"/>
    <sheet name="Wochenübersicht" sheetId="4" state="visible" r:id="rId4"/>
    <sheet name="Hinweise" sheetId="5" state="visible" r:id="rId5"/>
  </sheets>
  <definedNames>
    <definedName name="Buchungsarten">Hinweise!$A$30:$A$34</definedName>
    <definedName name="StatusListe">Hinweise!$B$30:$B$32</definedName>
    <definedName name="AktivListe">Hinweise!$C$30:$C$31</definedName>
    <definedName name="AnlagenListe">OFFSET('Schießanlagen'!$G$7,0,0,COUNTA('Schießanlagen'!$G$7:$G$20),1)</definedName>
    <definedName name="_xlnm.Print_Area" localSheetId="0">'Anleitung'!$A$1:$B$25</definedName>
    <definedName name="_xlnm._FilterDatabase" localSheetId="1" hidden="1">'Schießanlagen'!$A$6:$E$46</definedName>
    <definedName name="_xlnm.Print_Titles" localSheetId="1">'Schießanlagen'!$6:$6</definedName>
    <definedName name="_xlnm.Print_Area" localSheetId="1">'Schießanlagen'!$A$1:$H$46</definedName>
    <definedName name="_xlnm._FilterDatabase" localSheetId="2" hidden="1">'Buchungen'!$A$4:$K$200</definedName>
    <definedName name="_xlnm.Print_Titles" localSheetId="2">'Buchungen'!$4:$4</definedName>
    <definedName name="_xlnm.Print_Area" localSheetId="2">'Buchungen'!$A$1:$J$36</definedName>
    <definedName name="_xlnm.Print_Area" localSheetId="3">'Wochenübersicht'!$A$1:$H$37</definedName>
    <definedName name="_xlnm.Print_Area" localSheetId="4">'Hinweise'!$A$1:$D$36</definedName>
  </definedNames>
  <calcPr calcId="124519" calcMode="auto" fullCalcOnLoad="1" calcOnSave="1"/>
</workbook>
</file>

<file path=xl/styles.xml><?xml version="1.0" encoding="utf-8"?>
<styleSheet xmlns="http://schemas.openxmlformats.org/spreadsheetml/2006/main">
  <numFmts count="3">
    <numFmt numFmtId="164" formatCode="yyyy-mm-dd"/>
    <numFmt numFmtId="165" formatCode="DD.MM.YYYY"/>
    <numFmt numFmtId="166" formatCode="HH:MM"/>
  </numFmts>
  <fonts count="10">
    <font>
      <name val="Calibri"/>
      <family val="2"/>
      <color theme="1"/>
      <sz val="11"/>
      <scheme val="minor"/>
    </font>
    <font>
      <name val="Calibri"/>
      <b val="1"/>
      <color rgb="00FFFFFF"/>
      <sz val="18"/>
    </font>
    <font>
      <name val="Calibri"/>
      <color rgb="005D7180"/>
      <sz val="11"/>
    </font>
    <font>
      <name val="Calibri"/>
      <b val="1"/>
      <color rgb="002E4455"/>
      <sz val="11"/>
    </font>
    <font>
      <name val="Calibri"/>
      <color rgb="002E4455"/>
      <sz val="11"/>
    </font>
    <font>
      <name val="Calibri"/>
      <b val="1"/>
      <color rgb="001F6B45"/>
      <sz val="12"/>
    </font>
    <font>
      <name val="Calibri"/>
      <b val="1"/>
      <color rgb="001F6B45"/>
      <sz val="16"/>
    </font>
    <font>
      <name val="Calibri"/>
      <b val="1"/>
      <color rgb="00FFFFFF"/>
      <sz val="11"/>
    </font>
    <font>
      <name val="Calibri"/>
      <strike val="1"/>
      <color rgb="005D7180"/>
      <sz val="11"/>
    </font>
    <font>
      <name val="Calibri"/>
      <color rgb="005D7180"/>
      <sz val="10"/>
    </font>
  </fonts>
  <fills count="13">
    <fill>
      <patternFill/>
    </fill>
    <fill>
      <patternFill patternType="gray125"/>
    </fill>
    <fill>
      <patternFill patternType="solid">
        <fgColor rgb="002E4455"/>
      </patternFill>
    </fill>
    <fill>
      <patternFill patternType="solid">
        <fgColor rgb="00F4F8FA"/>
      </patternFill>
    </fill>
    <fill>
      <patternFill patternType="solid">
        <fgColor rgb="00E6EEF3"/>
      </patternFill>
    </fill>
    <fill>
      <patternFill patternType="solid">
        <fgColor rgb="00E7F3EE"/>
      </patternFill>
    </fill>
    <fill>
      <patternFill patternType="solid">
        <fgColor rgb="00F7FBFD"/>
      </patternFill>
    </fill>
    <fill>
      <patternFill patternType="solid">
        <fgColor rgb="00EEF4F7"/>
      </patternFill>
    </fill>
    <fill>
      <patternFill patternType="solid">
        <fgColor rgb="00FFFFFF"/>
      </patternFill>
    </fill>
    <fill>
      <patternFill patternType="solid">
        <fgColor rgb="00D6E4EE"/>
      </patternFill>
    </fill>
    <fill>
      <patternFill patternType="solid">
        <fgColor rgb="00F4E6D4"/>
      </patternFill>
    </fill>
    <fill>
      <patternFill patternType="solid">
        <fgColor rgb="00F6DDE1"/>
      </patternFill>
    </fill>
    <fill>
      <patternFill patternType="solid">
        <fgColor rgb="00F8F1E7"/>
      </patternFill>
    </fill>
  </fills>
  <borders count="3">
    <border>
      <left/>
      <right/>
      <top/>
      <bottom/>
      <diagonal/>
    </border>
    <border>
      <left style="thin">
        <color rgb="00D5E2EA"/>
      </left>
      <right style="thin">
        <color rgb="00D5E2EA"/>
      </right>
      <top style="thin">
        <color rgb="00D5E2EA"/>
      </top>
      <bottom style="thin">
        <color rgb="00D5E2EA"/>
      </bottom>
    </border>
    <border>
      <left style="medium">
        <color rgb="002E4455"/>
      </left>
      <right style="medium">
        <color rgb="002E4455"/>
      </right>
      <top style="medium">
        <color rgb="002E4455"/>
      </top>
      <bottom style="medium">
        <color rgb="002E4455"/>
      </bottom>
    </border>
  </borders>
  <cellStyleXfs count="1">
    <xf numFmtId="0" fontId="0" fillId="0" borderId="0"/>
  </cellStyleXfs>
  <cellXfs count="59">
    <xf numFmtId="0" fontId="0" fillId="0" borderId="0" pivotButton="0" quotePrefix="0" xfId="0"/>
    <xf numFmtId="0" fontId="1" fillId="2" borderId="0" applyAlignment="1" pivotButton="0" quotePrefix="0" xfId="0">
      <alignment horizontal="left" vertical="center" indent="1"/>
    </xf>
    <xf numFmtId="0" fontId="0" fillId="2" borderId="0" pivotButton="0" quotePrefix="0" xfId="0"/>
    <xf numFmtId="0" fontId="2" fillId="3" borderId="0" applyAlignment="1" pivotButton="0" quotePrefix="0" xfId="0">
      <alignment horizontal="left" vertical="center" wrapText="1"/>
    </xf>
    <xf numFmtId="0" fontId="0" fillId="3" borderId="0" pivotButton="0" quotePrefix="0" xfId="0"/>
    <xf numFmtId="0" fontId="3" fillId="4" borderId="0" pivotButton="0" quotePrefix="0" xfId="0"/>
    <xf numFmtId="0" fontId="0" fillId="4" borderId="0" pivotButton="0" quotePrefix="0" xfId="0"/>
    <xf numFmtId="0" fontId="4" fillId="0" borderId="0" applyAlignment="1" pivotButton="0" quotePrefix="0" xfId="0">
      <alignment horizontal="left" vertical="center" wrapText="1"/>
    </xf>
    <xf numFmtId="0" fontId="5" fillId="5" borderId="0" pivotButton="0" quotePrefix="0" xfId="0"/>
    <xf numFmtId="0" fontId="0" fillId="5" borderId="0" pivotButton="0" quotePrefix="0" xfId="0"/>
    <xf numFmtId="0" fontId="4" fillId="5" borderId="0" applyAlignment="1" pivotButton="0" quotePrefix="0" xfId="0">
      <alignment horizontal="left" vertical="center" wrapText="1"/>
    </xf>
    <xf numFmtId="0" fontId="3" fillId="0" borderId="0" pivotButton="0" quotePrefix="0" xfId="0"/>
    <xf numFmtId="49" fontId="4" fillId="0" borderId="0" applyAlignment="1" pivotButton="0" quotePrefix="0" xfId="0">
      <alignment vertical="center"/>
    </xf>
    <xf numFmtId="0" fontId="2" fillId="0" borderId="0" applyAlignment="1" pivotButton="0" quotePrefix="0" xfId="0">
      <alignment horizontal="left" vertical="center" wrapText="1"/>
    </xf>
    <xf numFmtId="0" fontId="6" fillId="0" borderId="0" applyAlignment="1" pivotButton="0" quotePrefix="0" xfId="0">
      <alignment horizontal="center" vertical="center" wrapText="1"/>
    </xf>
    <xf numFmtId="0" fontId="2" fillId="0" borderId="0" pivotButton="0" quotePrefix="0" xfId="0"/>
    <xf numFmtId="0" fontId="7" fillId="2" borderId="1" applyAlignment="1" pivotButton="0" quotePrefix="0" xfId="0">
      <alignment horizontal="center" vertical="center" wrapText="1"/>
    </xf>
    <xf numFmtId="0" fontId="4" fillId="3" borderId="1" applyAlignment="1" pivotButton="0" quotePrefix="0" xfId="0">
      <alignment horizontal="left" vertical="center" wrapText="1"/>
    </xf>
    <xf numFmtId="1" fontId="4" fillId="3" borderId="1" applyAlignment="1" pivotButton="0" quotePrefix="0" xfId="0">
      <alignment horizontal="center" vertical="center" wrapText="1"/>
    </xf>
    <xf numFmtId="0" fontId="4" fillId="3" borderId="1" applyAlignment="1" pivotButton="0" quotePrefix="0" xfId="0">
      <alignment horizontal="center" vertical="center" wrapText="1"/>
    </xf>
    <xf numFmtId="0" fontId="3" fillId="6" borderId="1" applyAlignment="1" pivotButton="0" quotePrefix="0" xfId="0">
      <alignment horizontal="left" vertical="center" wrapText="1"/>
    </xf>
    <xf numFmtId="1" fontId="2" fillId="7" borderId="1" applyAlignment="1" pivotButton="0" quotePrefix="0" xfId="0">
      <alignment horizontal="center" vertical="center" wrapText="1"/>
    </xf>
    <xf numFmtId="0" fontId="0" fillId="6" borderId="1" pivotButton="0" quotePrefix="0" xfId="0"/>
    <xf numFmtId="0" fontId="4" fillId="6" borderId="1" pivotButton="0" quotePrefix="0" xfId="0"/>
    <xf numFmtId="1" fontId="4" fillId="6" borderId="1" applyAlignment="1" pivotButton="0" quotePrefix="0" xfId="0">
      <alignment horizontal="center" vertical="center" wrapText="1"/>
    </xf>
    <xf numFmtId="0" fontId="4" fillId="6" borderId="1" applyAlignment="1" pivotButton="0" quotePrefix="0" xfId="0">
      <alignment horizontal="center" vertical="center" wrapText="1"/>
    </xf>
    <xf numFmtId="0" fontId="4" fillId="8" borderId="1" applyAlignment="1" pivotButton="0" quotePrefix="0" xfId="0">
      <alignment horizontal="center" vertical="center" wrapText="1"/>
    </xf>
    <xf numFmtId="0" fontId="4" fillId="5" borderId="1" applyAlignment="1" pivotButton="0" quotePrefix="0" xfId="0">
      <alignment horizontal="center" vertical="center" wrapText="1"/>
    </xf>
    <xf numFmtId="0" fontId="4" fillId="9" borderId="1" applyAlignment="1" pivotButton="0" quotePrefix="0" xfId="0">
      <alignment horizontal="center" vertical="center" wrapText="1"/>
    </xf>
    <xf numFmtId="0" fontId="4" fillId="10" borderId="1" applyAlignment="1" pivotButton="0" quotePrefix="0" xfId="0">
      <alignment horizontal="center" vertical="center" wrapText="1"/>
    </xf>
    <xf numFmtId="0" fontId="4" fillId="11" borderId="1" applyAlignment="1" pivotButton="0" quotePrefix="0" xfId="0">
      <alignment horizontal="center" vertical="center" wrapText="1"/>
    </xf>
    <xf numFmtId="0" fontId="4" fillId="7" borderId="1" applyAlignment="1" pivotButton="0" quotePrefix="0" xfId="0">
      <alignment horizontal="center" vertical="center" wrapText="1"/>
    </xf>
    <xf numFmtId="0" fontId="8" fillId="8" borderId="1" applyAlignment="1" pivotButton="0" quotePrefix="0" xfId="0">
      <alignment horizontal="center" vertical="center" wrapText="1"/>
    </xf>
    <xf numFmtId="0" fontId="9" fillId="0" borderId="0" applyAlignment="1" pivotButton="0" quotePrefix="0" xfId="0">
      <alignment horizontal="left" vertical="center" wrapText="1"/>
    </xf>
    <xf numFmtId="165" fontId="4" fillId="0" borderId="1" applyAlignment="1" pivotButton="0" quotePrefix="0" xfId="0">
      <alignment horizontal="center" vertical="center" wrapText="1"/>
    </xf>
    <xf numFmtId="0" fontId="2" fillId="0" borderId="1" applyAlignment="1" pivotButton="0" quotePrefix="0" xfId="0">
      <alignment horizontal="center" vertical="center" wrapText="1"/>
    </xf>
    <xf numFmtId="0" fontId="4" fillId="0" borderId="1" applyAlignment="1" pivotButton="0" quotePrefix="0" xfId="0">
      <alignment horizontal="left" vertical="center" wrapText="1"/>
    </xf>
    <xf numFmtId="1" fontId="4" fillId="0" borderId="1" applyAlignment="1" pivotButton="0" quotePrefix="0" xfId="0">
      <alignment horizontal="center" vertical="center" wrapText="1"/>
    </xf>
    <xf numFmtId="166" fontId="4" fillId="0" borderId="1" applyAlignment="1" pivotButton="0" quotePrefix="0" xfId="0">
      <alignment horizontal="center" vertical="center" wrapText="1"/>
    </xf>
    <xf numFmtId="0" fontId="4" fillId="0" borderId="1" applyAlignment="1" pivotButton="0" quotePrefix="0" xfId="0">
      <alignment horizontal="center" vertical="center" wrapText="1"/>
    </xf>
    <xf numFmtId="0" fontId="2" fillId="7" borderId="1" applyAlignment="1" pivotButton="0" quotePrefix="0" xfId="0">
      <alignment horizontal="left" vertical="center"/>
    </xf>
    <xf numFmtId="165" fontId="4" fillId="6" borderId="1" applyAlignment="1" pivotButton="0" quotePrefix="0" xfId="0">
      <alignment horizontal="center" vertical="center" wrapText="1"/>
    </xf>
    <xf numFmtId="0" fontId="4" fillId="6" borderId="1" applyAlignment="1" pivotButton="0" quotePrefix="0" xfId="0">
      <alignment horizontal="left" vertical="center" wrapText="1"/>
    </xf>
    <xf numFmtId="166" fontId="4" fillId="6" borderId="1" applyAlignment="1" pivotButton="0" quotePrefix="0" xfId="0">
      <alignment horizontal="center" vertical="center" wrapText="1"/>
    </xf>
    <xf numFmtId="0" fontId="3" fillId="0" borderId="0" applyAlignment="1" pivotButton="0" quotePrefix="0" xfId="0">
      <alignment horizontal="left" vertical="center" wrapText="1"/>
    </xf>
    <xf numFmtId="165" fontId="3" fillId="6" borderId="2" applyAlignment="1" pivotButton="0" quotePrefix="0" xfId="0">
      <alignment horizontal="center" vertical="center" wrapText="1"/>
    </xf>
    <xf numFmtId="0" fontId="3" fillId="6" borderId="2" applyAlignment="1" pivotButton="0" quotePrefix="0" xfId="0">
      <alignment horizontal="center" vertical="center" wrapText="1"/>
    </xf>
    <xf numFmtId="0" fontId="3" fillId="4" borderId="1" applyAlignment="1" pivotButton="0" quotePrefix="0" xfId="0">
      <alignment horizontal="center" vertical="center" wrapText="1"/>
    </xf>
    <xf numFmtId="165" fontId="3" fillId="4" borderId="1" applyAlignment="1" pivotButton="0" quotePrefix="0" xfId="0">
      <alignment horizontal="center" vertical="center" wrapText="1"/>
    </xf>
    <xf numFmtId="1" fontId="3" fillId="0" borderId="1" applyAlignment="1" pivotButton="0" quotePrefix="0" xfId="0">
      <alignment horizontal="center" vertical="center" wrapText="1"/>
    </xf>
    <xf numFmtId="0" fontId="9" fillId="5" borderId="1" applyAlignment="1" pivotButton="0" quotePrefix="0" xfId="0">
      <alignment horizontal="center" vertical="center" wrapText="1"/>
    </xf>
    <xf numFmtId="0" fontId="9" fillId="9" borderId="1" applyAlignment="1" pivotButton="0" quotePrefix="0" xfId="0">
      <alignment horizontal="center" vertical="center" wrapText="1"/>
    </xf>
    <xf numFmtId="0" fontId="9" fillId="10" borderId="1" applyAlignment="1" pivotButton="0" quotePrefix="0" xfId="0">
      <alignment horizontal="center" vertical="center" wrapText="1"/>
    </xf>
    <xf numFmtId="0" fontId="9" fillId="11" borderId="1" applyAlignment="1" pivotButton="0" quotePrefix="0" xfId="0">
      <alignment horizontal="center" vertical="center" wrapText="1"/>
    </xf>
    <xf numFmtId="0" fontId="9" fillId="7" borderId="1" applyAlignment="1" pivotButton="0" quotePrefix="0" xfId="0">
      <alignment horizontal="center" vertical="center" wrapText="1"/>
    </xf>
    <xf numFmtId="0" fontId="9" fillId="8" borderId="1" applyAlignment="1" pivotButton="0" quotePrefix="0" xfId="0">
      <alignment horizontal="center" vertical="center" wrapText="1"/>
    </xf>
    <xf numFmtId="0" fontId="3" fillId="3" borderId="1" applyAlignment="1" pivotButton="0" quotePrefix="0" xfId="0">
      <alignment horizontal="center" vertical="center" wrapText="1"/>
    </xf>
    <xf numFmtId="0" fontId="2" fillId="12" borderId="0" applyAlignment="1" pivotButton="0" quotePrefix="0" xfId="0">
      <alignment horizontal="left" vertical="center" wrapText="1"/>
    </xf>
    <xf numFmtId="0" fontId="0" fillId="12" borderId="0" pivotButton="0" quotePrefix="0" xfId="0"/>
  </cellXfs>
  <cellStyles count="1">
    <cellStyle name="Normal" xfId="0" builtinId="0" hidden="0"/>
  </cellStyles>
  <dxfs count="12">
    <dxf>
      <font>
        <name val="Calibri"/>
        <strike val="1"/>
        <color rgb="005D7180"/>
      </font>
      <fill>
        <patternFill patternType="solid">
          <fgColor rgb="00F0F3F5"/>
        </patternFill>
      </fill>
    </dxf>
    <dxf>
      <font>
        <name val="Calibri"/>
        <color rgb="002E4455"/>
        <sz val="11"/>
      </font>
      <fill>
        <patternFill patternType="solid">
          <fgColor rgb="00F6DDE1"/>
        </patternFill>
      </fill>
    </dxf>
    <dxf>
      <font>
        <name val="Calibri"/>
        <color rgb="002E4455"/>
        <sz val="11"/>
      </font>
      <fill>
        <patternFill patternType="solid">
          <fgColor rgb="00D6E4EE"/>
        </patternFill>
      </fill>
    </dxf>
    <dxf>
      <font>
        <name val="Calibri"/>
        <color rgb="002E4455"/>
        <sz val="11"/>
      </font>
      <fill>
        <patternFill patternType="solid">
          <fgColor rgb="00F4E6D4"/>
        </patternFill>
      </fill>
    </dxf>
    <dxf>
      <font>
        <name val="Calibri"/>
        <color rgb="002E4455"/>
        <sz val="11"/>
      </font>
      <fill>
        <patternFill patternType="solid">
          <fgColor rgb="00E7F3EE"/>
        </patternFill>
      </fill>
    </dxf>
    <dxf>
      <font>
        <name val="Calibri"/>
        <color rgb="002E4455"/>
        <sz val="11"/>
      </font>
      <fill>
        <patternFill patternType="solid">
          <fgColor rgb="00EEF4F7"/>
        </patternFill>
      </fill>
    </dxf>
    <dxf>
      <fill>
        <patternFill patternType="solid">
          <fgColor rgb="00F6DDE1"/>
        </patternFill>
      </fill>
    </dxf>
    <dxf>
      <fill>
        <patternFill patternType="solid">
          <fgColor rgb="00D6E4EE"/>
        </patternFill>
      </fill>
    </dxf>
    <dxf>
      <fill>
        <patternFill patternType="solid">
          <fgColor rgb="00F4E6D4"/>
        </patternFill>
      </fill>
    </dxf>
    <dxf>
      <fill>
        <patternFill patternType="solid">
          <fgColor rgb="00E7F3EE"/>
        </patternFill>
      </fill>
    </dxf>
    <dxf>
      <fill>
        <patternFill patternType="solid">
          <fgColor rgb="00EEF4F7"/>
        </patternFill>
      </fill>
    </dxf>
    <dxf>
      <fill>
        <patternFill patternType="solid">
          <fgColor rgb="00E6EEF3"/>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comments/comment1.xml><?xml version="1.0" encoding="utf-8"?>
<comments xmlns="http://schemas.openxmlformats.org/spreadsheetml/2006/main">
  <authors>
    <author>StandFrei</author>
  </authors>
  <commentList>
    <comment ref="B3" authorId="0" shapeId="0">
      <text>
        <t>Musterwert: Montag, 19.10.2026. Für eine andere Woche hier den Montag eintragen.</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4.xml.rels><Relationships xmlns="http://schemas.openxmlformats.org/package/2006/relationships"><Relationship Type="http://schemas.openxmlformats.org/officeDocument/2006/relationships/comments" Target="/xl/comments/comment1.xml" Id="comments" /><Relationship Type="http://schemas.openxmlformats.org/officeDocument/2006/relationships/vmlDrawing" Target="/xl/drawings/commentsDrawing1.vml" Id="anysvml" /></Relationships>
</file>

<file path=xl/worksheets/sheet1.xml><?xml version="1.0" encoding="utf-8"?>
<worksheet xmlns="http://schemas.openxmlformats.org/spreadsheetml/2006/main">
  <sheetPr>
    <tabColor rgb="002E4455"/>
    <outlinePr summaryBelow="1" summaryRight="1"/>
    <pageSetUpPr autoPageBreaks="1" fitToPage="1"/>
  </sheetPr>
  <dimension ref="A1:B25"/>
  <sheetViews>
    <sheetView showGridLines="0" zoomScale="110" workbookViewId="0">
      <selection activeCell="A1" sqref="A1"/>
    </sheetView>
  </sheetViews>
  <sheetFormatPr baseColWidth="8" defaultRowHeight="15"/>
  <cols>
    <col width="28" customWidth="1" min="1" max="1"/>
    <col width="92" customWidth="1" min="2" max="2"/>
  </cols>
  <sheetData>
    <row r="1" ht="34" customHeight="1">
      <c r="A1" s="1" t="inlineStr">
        <is>
          <t>StandFrei – Schießstand-Belegungsplan</t>
        </is>
      </c>
      <c r="B1" s="2" t="n"/>
    </row>
    <row r="2" ht="36" customHeight="1">
      <c r="A2" s="3" t="inlineStr">
        <is>
          <t>Kostenlose Planungshilfe für Schießstände und Trainingszeiten. Die hell markierten Beispielzeilen dürfen geändert oder gelöscht werden.</t>
        </is>
      </c>
      <c r="B2" s="4" t="n"/>
    </row>
    <row r="4" ht="22" customHeight="1">
      <c r="A4" s="5" t="inlineStr">
        <is>
          <t>1. Anlagen und Stände konfigurieren</t>
        </is>
      </c>
      <c r="B4" s="6" t="n"/>
    </row>
    <row r="5" ht="78" customHeight="1">
      <c r="A5" s="7" t="inlineStr">
        <is>
          <t>Öffnen Sie das Blatt Schießanlagen. Tragen Sie je Stand eine Zeile ein: Anlage, Standnummer, Bezeichnung und ob der Stand aktiv ist. Die Datei enthält ein Beispiel mit drei Anlagen und insgesamt 25 Ständen: 10-m-Luftgewehrhalle (Stände 1–10), 25-m-Anlage (Stände 1–10) und 50-m-Anlage (Stände 1–5). Benennen Sie die Anlagen um oder löschen Sie nicht benötigte Zeilen, wenn Ihr Verein weniger Stände hat. Jeden Anlagennamen zusätzlich genau einmal in Spalte G eintragen. Diese Liste speist die Dropdowns.</t>
        </is>
      </c>
    </row>
    <row r="7" ht="22" customHeight="1">
      <c r="A7" s="5" t="inlineStr">
        <is>
          <t>2. Trainingszeiten und Buchungen eintragen</t>
        </is>
      </c>
      <c r="B7" s="6" t="n"/>
    </row>
    <row r="8" ht="78" customHeight="1">
      <c r="A8" s="7" t="inlineStr">
        <is>
          <t>Im Blatt Buchungen erfassen Sie Datum, Anlage, Stand, Beginn und Ende. Der Wochentag wird aus dem Datum berechnet. Buchungsart und Status wählen Sie über Dropdowns. Die vorbereiteten Zeilen reichen bis Zeile 200. Für weitere Zeilen kopieren Sie die Formeln in den Spalten B und K nach unten. Die Wochenübersicht liest bereits die Zeilen 5 bis 200.</t>
        </is>
      </c>
    </row>
    <row r="10" ht="22" customHeight="1">
      <c r="A10" s="5" t="inlineStr">
        <is>
          <t>3. Mannschaftsreservierungen und Sperrzeiten kennzeichnen</t>
        </is>
      </c>
      <c r="B10" s="6" t="n"/>
    </row>
    <row r="11" ht="78" customHeight="1">
      <c r="A11" s="7" t="inlineStr">
        <is>
          <t>Reservierte Mannschaftszeiten erhalten die Buchungsart Mannschaftstraining, je eine Zeile pro Stand. Wartung, Wettkampf oder andere nicht regulär verfügbare Zeiten kennzeichnen Sie als Sperrung oder Wettkampf. Die Wochenübersicht färbt die Buchungsarten nach der Legende.</t>
        </is>
      </c>
    </row>
    <row r="13" ht="22" customHeight="1">
      <c r="A13" s="5" t="inlineStr">
        <is>
          <t>4. Den Wochenplan nutzen</t>
        </is>
      </c>
      <c r="B13" s="6" t="n"/>
    </row>
    <row r="14" ht="78" customHeight="1">
      <c r="A14" s="7" t="inlineStr">
        <is>
          <t>Im Blatt Wochenübersicht tragen Sie den Montag der gewünschten Woche ein und wählen eine Anlage. Die Matrix zeigt je Stand und Tag die oberste passende, nicht stornierte Zeile aus dem Blatt Buchungen. Liegen mehrere Buchungen vor, erscheint der Zusatz (+weitere). Die Zeitfenster darunter listen die betroffenen Standnummern. Die Spalten H auf Schießanlagen und K auf Buchungen sind Formeln für diese Übersicht. Nicht löschen.</t>
        </is>
      </c>
    </row>
    <row r="16" ht="22" customHeight="1">
      <c r="A16" s="5" t="inlineStr">
        <is>
          <t>5. Die Vorlage für eine weitere Woche duplizieren</t>
        </is>
      </c>
      <c r="B16" s="6" t="n"/>
    </row>
    <row r="17" ht="78" customHeight="1">
      <c r="A17" s="7" t="inlineStr">
        <is>
          <t>Kopieren Sie die Datei im Dateisystem und passen Sie Buchungen sowie den Wochenbeginn an. Es gibt keine Schaltfläche, die eine Woche automatisch anlegt. Alternativ überschreiben Sie die vorhandenen Daten in derselben Datei.</t>
        </is>
      </c>
    </row>
    <row r="19">
      <c r="A19" s="8" t="inlineStr">
        <is>
          <t>Wichtiger Hinweis</t>
        </is>
      </c>
      <c r="B19" s="9" t="n"/>
    </row>
    <row r="20" ht="48" customHeight="1">
      <c r="A20" s="10" t="inlineStr">
        <is>
          <t>Diese Excel-Vorlage dient zur organisatorischen Planung von Standzeiten. Sie ist kein automatisches Online-Buchungssystem und ersetzt keine gegebenenfalls vorgeschriebenen Schieß- oder Anwesenheitsnachweise.</t>
        </is>
      </c>
      <c r="B20" s="9" t="n"/>
    </row>
    <row r="22">
      <c r="A22" s="11" t="inlineStr">
        <is>
          <t>Website, nur als Text</t>
        </is>
      </c>
    </row>
    <row r="23">
      <c r="A23" s="12" t="inlineStr">
        <is>
          <t>https://standfrei.de/</t>
        </is>
      </c>
    </row>
    <row r="25" ht="62" customHeight="1">
      <c r="A25" s="13" t="inlineStr">
        <is>
          <t>StandFrei ist eine Software für die digitale Schießstandbelegung. Diese Datei ist davon unabhängig, enthält keine Verbindung zum Portal und kann nach dem Herunterladen ohne Internet genutzt werden. Die Formeln berechnen Wochentag, Uhrzeit und die Zuordnung zur gewählten Anlage. Andere Tabellenprogramme können Dropdowns und bedingte Formatierung etwas anders darstellen.</t>
        </is>
      </c>
    </row>
  </sheetData>
  <mergeCells count="15">
    <mergeCell ref="A4:B4"/>
    <mergeCell ref="A20:B20"/>
    <mergeCell ref="A2:B2"/>
    <mergeCell ref="A16:B16"/>
    <mergeCell ref="A7:B7"/>
    <mergeCell ref="A25:B25"/>
    <mergeCell ref="A19:B19"/>
    <mergeCell ref="A11:B11"/>
    <mergeCell ref="A10:B10"/>
    <mergeCell ref="A5:B5"/>
    <mergeCell ref="A13:B13"/>
    <mergeCell ref="A14:B14"/>
    <mergeCell ref="A1:B1"/>
    <mergeCell ref="A17:B17"/>
    <mergeCell ref="A8:B8"/>
  </mergeCells>
  <pageMargins left="0.5" right="0.5" top="0.75" bottom="0.65" header="0.28" footer="0.28"/>
  <pageSetup orientation="portrait" paperSize="9" fitToHeight="1" fitToWidth="1" pageOrder="downThenOver"/>
  <headerFooter>
    <oddHeader>&amp;LStandFrei – Schießstand-Belegungsplan&amp;R&amp;A</oddHeader>
    <oddFooter>&amp;LPlanungshilfe für Standzeiten, kein Schießbuch&amp;RSeite &amp;P von &amp;N</oddFooter>
    <evenHeader/>
    <evenFooter/>
    <firstHeader/>
    <firstFooter/>
  </headerFooter>
</worksheet>
</file>

<file path=xl/worksheets/sheet2.xml><?xml version="1.0" encoding="utf-8"?>
<worksheet xmlns="http://schemas.openxmlformats.org/spreadsheetml/2006/main">
  <sheetPr>
    <tabColor rgb="005D7180"/>
    <outlinePr summaryBelow="1" summaryRight="1"/>
    <pageSetUpPr autoPageBreaks="1" fitToPage="1"/>
  </sheetPr>
  <dimension ref="A1:H46"/>
  <sheetViews>
    <sheetView showGridLines="0" zoomScale="110" workbookViewId="0">
      <pane ySplit="6" topLeftCell="A7" activePane="bottomLeft" state="frozen"/>
      <selection pane="bottomLeft" activeCell="A1" sqref="A1"/>
    </sheetView>
  </sheetViews>
  <sheetFormatPr baseColWidth="8" defaultRowHeight="15"/>
  <cols>
    <col width="30" customWidth="1" min="1" max="1"/>
    <col width="16" customWidth="1" min="2" max="2"/>
    <col width="28" customWidth="1" min="3" max="3"/>
    <col width="52" customWidth="1" min="4" max="4"/>
    <col width="18" customWidth="1" min="5" max="5"/>
    <col width="3" customWidth="1" min="6" max="6"/>
    <col width="42" customWidth="1" min="7" max="7"/>
    <col width="18" customWidth="1" min="8" max="8"/>
  </cols>
  <sheetData>
    <row r="1" ht="34" customHeight="1">
      <c r="A1" s="1" t="inlineStr">
        <is>
          <t>Schießanlagen und Stände</t>
        </is>
      </c>
      <c r="B1" s="2" t="n"/>
      <c r="C1" s="2" t="n"/>
      <c r="D1" s="2" t="n"/>
      <c r="E1" s="2" t="n"/>
      <c r="F1" s="2" t="n"/>
      <c r="G1" s="2" t="n"/>
    </row>
    <row r="2" ht="34" customHeight="1">
      <c r="A2" s="13" t="inlineStr">
        <is>
          <t>Eine Zeile entspricht einem Stand. Die 25 ausgefüllten Zeilen sind ein Beispiel und dürfen ersetzt werden. Kleinere Vereine löschen überzählige Zeilen. Weitere Stände können bis Zeile 46 ergänzt werden.</t>
        </is>
      </c>
    </row>
    <row r="3" ht="48" customHeight="1">
      <c r="A3" s="13" t="inlineStr">
        <is>
          <t>Spalte G führt jeden Anlagennamen genau einmal. Nur diese Namen erscheinen im Dropdown der Blätter Buchungen und Wochenübersicht. Der Name in Spalte A und in Spalte G muss identisch sein. Spalte H ist eine Formel für die Wochenübersicht: Sie nummeriert die aktiven Stände der dort gewählten Anlage. Nicht überschreiben und nicht löschen.</t>
        </is>
      </c>
    </row>
    <row r="4">
      <c r="A4" s="11" t="inlineStr">
        <is>
          <t>Aktive Stände</t>
        </is>
      </c>
      <c r="B4" s="14">
        <f>COUNTIF(E7:E46,"Ja")</f>
        <v/>
      </c>
      <c r="C4" s="15" t="inlineStr">
        <is>
          <t>Beispiel beim ersten Öffnen: 25</t>
        </is>
      </c>
    </row>
    <row r="6" ht="28" customHeight="1">
      <c r="A6" s="16" t="inlineStr">
        <is>
          <t>Anlage</t>
        </is>
      </c>
      <c r="B6" s="16" t="inlineStr">
        <is>
          <t>Standnummer</t>
        </is>
      </c>
      <c r="C6" s="16" t="inlineStr">
        <is>
          <t>Bezeichnung</t>
        </is>
      </c>
      <c r="D6" s="16" t="inlineStr">
        <is>
          <t>Bemerkung</t>
        </is>
      </c>
      <c r="E6" s="16" t="inlineStr">
        <is>
          <t>Aktiv (Ja/Nein)</t>
        </is>
      </c>
      <c r="G6" s="16" t="inlineStr">
        <is>
          <t>Anlagenname (einmalig, für Dropdown)</t>
        </is>
      </c>
      <c r="H6" s="16" t="inlineStr">
        <is>
          <t>Nr. im Wochenplan</t>
        </is>
      </c>
    </row>
    <row r="7">
      <c r="A7" s="17" t="inlineStr">
        <is>
          <t>10-m-Luftgewehrhalle</t>
        </is>
      </c>
      <c r="B7" s="18" t="n">
        <v>1</v>
      </c>
      <c r="C7" s="17" t="inlineStr">
        <is>
          <t>Luftgewehr 10 m</t>
        </is>
      </c>
      <c r="D7" s="17" t="inlineStr">
        <is>
          <t>Beispielanlage, Bezeichnung bitte anpassen</t>
        </is>
      </c>
      <c r="E7" s="19" t="inlineStr">
        <is>
          <t>Ja</t>
        </is>
      </c>
      <c r="G7" s="20" t="inlineStr">
        <is>
          <t>10-m-Luftgewehrhalle</t>
        </is>
      </c>
      <c r="H7" s="21">
        <f>IF(OR(A7="",E7&lt;&gt;"Ja",A7&lt;&gt;Wochenübersicht!$B$4),"",COUNTIFS($A$7:A7,Wochenübersicht!$B$4,$E$7:E7,"Ja"))</f>
        <v/>
      </c>
    </row>
    <row r="8">
      <c r="A8" s="17" t="inlineStr">
        <is>
          <t>10-m-Luftgewehrhalle</t>
        </is>
      </c>
      <c r="B8" s="18" t="n">
        <v>2</v>
      </c>
      <c r="C8" s="17" t="inlineStr">
        <is>
          <t>Luftgewehr 10 m</t>
        </is>
      </c>
      <c r="D8" s="17" t="inlineStr">
        <is>
          <t>Beispielanlage, Bezeichnung bitte anpassen</t>
        </is>
      </c>
      <c r="E8" s="19" t="inlineStr">
        <is>
          <t>Ja</t>
        </is>
      </c>
      <c r="G8" s="20" t="inlineStr">
        <is>
          <t>25-m-Anlage</t>
        </is>
      </c>
      <c r="H8" s="21">
        <f>IF(OR(A8="",E8&lt;&gt;"Ja",A8&lt;&gt;Wochenübersicht!$B$4),"",COUNTIFS($A$7:A8,Wochenübersicht!$B$4,$E$7:E8,"Ja"))</f>
        <v/>
      </c>
    </row>
    <row r="9">
      <c r="A9" s="17" t="inlineStr">
        <is>
          <t>10-m-Luftgewehrhalle</t>
        </is>
      </c>
      <c r="B9" s="18" t="n">
        <v>3</v>
      </c>
      <c r="C9" s="17" t="inlineStr">
        <is>
          <t>Luftgewehr 10 m</t>
        </is>
      </c>
      <c r="D9" s="17" t="inlineStr">
        <is>
          <t>Beispielanlage, Bezeichnung bitte anpassen</t>
        </is>
      </c>
      <c r="E9" s="19" t="inlineStr">
        <is>
          <t>Ja</t>
        </is>
      </c>
      <c r="G9" s="20" t="inlineStr">
        <is>
          <t>50-m-Anlage</t>
        </is>
      </c>
      <c r="H9" s="21">
        <f>IF(OR(A9="",E9&lt;&gt;"Ja",A9&lt;&gt;Wochenübersicht!$B$4),"",COUNTIFS($A$7:A9,Wochenübersicht!$B$4,$E$7:E9,"Ja"))</f>
        <v/>
      </c>
    </row>
    <row r="10">
      <c r="A10" s="17" t="inlineStr">
        <is>
          <t>10-m-Luftgewehrhalle</t>
        </is>
      </c>
      <c r="B10" s="18" t="n">
        <v>4</v>
      </c>
      <c r="C10" s="17" t="inlineStr">
        <is>
          <t>Luftgewehr 10 m</t>
        </is>
      </c>
      <c r="D10" s="17" t="inlineStr">
        <is>
          <t>Beispielanlage, Bezeichnung bitte anpassen</t>
        </is>
      </c>
      <c r="E10" s="19" t="inlineStr">
        <is>
          <t>Ja</t>
        </is>
      </c>
      <c r="G10" s="22" t="n"/>
      <c r="H10" s="21">
        <f>IF(OR(A10="",E10&lt;&gt;"Ja",A10&lt;&gt;Wochenübersicht!$B$4),"",COUNTIFS($A$7:A10,Wochenübersicht!$B$4,$E$7:E10,"Ja"))</f>
        <v/>
      </c>
    </row>
    <row r="11">
      <c r="A11" s="17" t="inlineStr">
        <is>
          <t>10-m-Luftgewehrhalle</t>
        </is>
      </c>
      <c r="B11" s="18" t="n">
        <v>5</v>
      </c>
      <c r="C11" s="17" t="inlineStr">
        <is>
          <t>Luftgewehr 10 m</t>
        </is>
      </c>
      <c r="D11" s="17" t="inlineStr">
        <is>
          <t>Beispielanlage, Bezeichnung bitte anpassen</t>
        </is>
      </c>
      <c r="E11" s="19" t="inlineStr">
        <is>
          <t>Ja</t>
        </is>
      </c>
      <c r="G11" s="22" t="n"/>
      <c r="H11" s="21">
        <f>IF(OR(A11="",E11&lt;&gt;"Ja",A11&lt;&gt;Wochenübersicht!$B$4),"",COUNTIFS($A$7:A11,Wochenübersicht!$B$4,$E$7:E11,"Ja"))</f>
        <v/>
      </c>
    </row>
    <row r="12">
      <c r="A12" s="17" t="inlineStr">
        <is>
          <t>10-m-Luftgewehrhalle</t>
        </is>
      </c>
      <c r="B12" s="18" t="n">
        <v>6</v>
      </c>
      <c r="C12" s="17" t="inlineStr">
        <is>
          <t>Luftgewehr 10 m</t>
        </is>
      </c>
      <c r="D12" s="17" t="inlineStr">
        <is>
          <t>Beispielanlage, Bezeichnung bitte anpassen</t>
        </is>
      </c>
      <c r="E12" s="19" t="inlineStr">
        <is>
          <t>Ja</t>
        </is>
      </c>
      <c r="G12" s="22" t="n"/>
      <c r="H12" s="21">
        <f>IF(OR(A12="",E12&lt;&gt;"Ja",A12&lt;&gt;Wochenübersicht!$B$4),"",COUNTIFS($A$7:A12,Wochenübersicht!$B$4,$E$7:E12,"Ja"))</f>
        <v/>
      </c>
    </row>
    <row r="13">
      <c r="A13" s="17" t="inlineStr">
        <is>
          <t>10-m-Luftgewehrhalle</t>
        </is>
      </c>
      <c r="B13" s="18" t="n">
        <v>7</v>
      </c>
      <c r="C13" s="17" t="inlineStr">
        <is>
          <t>Luftgewehr 10 m</t>
        </is>
      </c>
      <c r="D13" s="17" t="inlineStr">
        <is>
          <t>Beispielanlage, Bezeichnung bitte anpassen</t>
        </is>
      </c>
      <c r="E13" s="19" t="inlineStr">
        <is>
          <t>Ja</t>
        </is>
      </c>
      <c r="G13" s="22" t="n"/>
      <c r="H13" s="21">
        <f>IF(OR(A13="",E13&lt;&gt;"Ja",A13&lt;&gt;Wochenübersicht!$B$4),"",COUNTIFS($A$7:A13,Wochenübersicht!$B$4,$E$7:E13,"Ja"))</f>
        <v/>
      </c>
    </row>
    <row r="14">
      <c r="A14" s="17" t="inlineStr">
        <is>
          <t>10-m-Luftgewehrhalle</t>
        </is>
      </c>
      <c r="B14" s="18" t="n">
        <v>8</v>
      </c>
      <c r="C14" s="17" t="inlineStr">
        <is>
          <t>Luftgewehr 10 m</t>
        </is>
      </c>
      <c r="D14" s="17" t="inlineStr">
        <is>
          <t>Beispielanlage, Bezeichnung bitte anpassen</t>
        </is>
      </c>
      <c r="E14" s="19" t="inlineStr">
        <is>
          <t>Ja</t>
        </is>
      </c>
      <c r="G14" s="22" t="n"/>
      <c r="H14" s="21">
        <f>IF(OR(A14="",E14&lt;&gt;"Ja",A14&lt;&gt;Wochenübersicht!$B$4),"",COUNTIFS($A$7:A14,Wochenübersicht!$B$4,$E$7:E14,"Ja"))</f>
        <v/>
      </c>
    </row>
    <row r="15">
      <c r="A15" s="17" t="inlineStr">
        <is>
          <t>10-m-Luftgewehrhalle</t>
        </is>
      </c>
      <c r="B15" s="18" t="n">
        <v>9</v>
      </c>
      <c r="C15" s="17" t="inlineStr">
        <is>
          <t>Luftgewehr 10 m</t>
        </is>
      </c>
      <c r="D15" s="17" t="inlineStr">
        <is>
          <t>Beispielanlage, Bezeichnung bitte anpassen</t>
        </is>
      </c>
      <c r="E15" s="19" t="inlineStr">
        <is>
          <t>Ja</t>
        </is>
      </c>
      <c r="G15" s="22" t="n"/>
      <c r="H15" s="21">
        <f>IF(OR(A15="",E15&lt;&gt;"Ja",A15&lt;&gt;Wochenübersicht!$B$4),"",COUNTIFS($A$7:A15,Wochenübersicht!$B$4,$E$7:E15,"Ja"))</f>
        <v/>
      </c>
    </row>
    <row r="16">
      <c r="A16" s="17" t="inlineStr">
        <is>
          <t>10-m-Luftgewehrhalle</t>
        </is>
      </c>
      <c r="B16" s="18" t="n">
        <v>10</v>
      </c>
      <c r="C16" s="17" t="inlineStr">
        <is>
          <t>Luftgewehr 10 m</t>
        </is>
      </c>
      <c r="D16" s="17" t="inlineStr">
        <is>
          <t>Beispielanlage, Bezeichnung bitte anpassen</t>
        </is>
      </c>
      <c r="E16" s="19" t="inlineStr">
        <is>
          <t>Ja</t>
        </is>
      </c>
      <c r="G16" s="22" t="n"/>
      <c r="H16" s="21">
        <f>IF(OR(A16="",E16&lt;&gt;"Ja",A16&lt;&gt;Wochenübersicht!$B$4),"",COUNTIFS($A$7:A16,Wochenübersicht!$B$4,$E$7:E16,"Ja"))</f>
        <v/>
      </c>
    </row>
    <row r="17">
      <c r="A17" s="17" t="inlineStr">
        <is>
          <t>25-m-Anlage</t>
        </is>
      </c>
      <c r="B17" s="18" t="n">
        <v>1</v>
      </c>
      <c r="C17" s="17" t="inlineStr">
        <is>
          <t>Kleinkaliber 25 m</t>
        </is>
      </c>
      <c r="D17" s="17" t="inlineStr">
        <is>
          <t>Beispielanlage, Bezeichnung bitte anpassen</t>
        </is>
      </c>
      <c r="E17" s="19" t="inlineStr">
        <is>
          <t>Ja</t>
        </is>
      </c>
      <c r="G17" s="22" t="n"/>
      <c r="H17" s="21">
        <f>IF(OR(A17="",E17&lt;&gt;"Ja",A17&lt;&gt;Wochenübersicht!$B$4),"",COUNTIFS($A$7:A17,Wochenübersicht!$B$4,$E$7:E17,"Ja"))</f>
        <v/>
      </c>
    </row>
    <row r="18">
      <c r="A18" s="17" t="inlineStr">
        <is>
          <t>25-m-Anlage</t>
        </is>
      </c>
      <c r="B18" s="18" t="n">
        <v>2</v>
      </c>
      <c r="C18" s="17" t="inlineStr">
        <is>
          <t>Kleinkaliber 25 m</t>
        </is>
      </c>
      <c r="D18" s="17" t="inlineStr">
        <is>
          <t>Beispielanlage, Bezeichnung bitte anpassen</t>
        </is>
      </c>
      <c r="E18" s="19" t="inlineStr">
        <is>
          <t>Ja</t>
        </is>
      </c>
      <c r="G18" s="22" t="n"/>
      <c r="H18" s="21">
        <f>IF(OR(A18="",E18&lt;&gt;"Ja",A18&lt;&gt;Wochenübersicht!$B$4),"",COUNTIFS($A$7:A18,Wochenübersicht!$B$4,$E$7:E18,"Ja"))</f>
        <v/>
      </c>
    </row>
    <row r="19">
      <c r="A19" s="17" t="inlineStr">
        <is>
          <t>25-m-Anlage</t>
        </is>
      </c>
      <c r="B19" s="18" t="n">
        <v>3</v>
      </c>
      <c r="C19" s="17" t="inlineStr">
        <is>
          <t>Kleinkaliber 25 m</t>
        </is>
      </c>
      <c r="D19" s="17" t="inlineStr">
        <is>
          <t>Beispielanlage, Bezeichnung bitte anpassen</t>
        </is>
      </c>
      <c r="E19" s="19" t="inlineStr">
        <is>
          <t>Ja</t>
        </is>
      </c>
      <c r="H19" s="21">
        <f>IF(OR(A19="",E19&lt;&gt;"Ja",A19&lt;&gt;Wochenübersicht!$B$4),"",COUNTIFS($A$7:A19,Wochenübersicht!$B$4,$E$7:E19,"Ja"))</f>
        <v/>
      </c>
    </row>
    <row r="20">
      <c r="A20" s="17" t="inlineStr">
        <is>
          <t>25-m-Anlage</t>
        </is>
      </c>
      <c r="B20" s="18" t="n">
        <v>4</v>
      </c>
      <c r="C20" s="17" t="inlineStr">
        <is>
          <t>Kleinkaliber 25 m</t>
        </is>
      </c>
      <c r="D20" s="17" t="inlineStr">
        <is>
          <t>Beispielanlage, Bezeichnung bitte anpassen</t>
        </is>
      </c>
      <c r="E20" s="19" t="inlineStr">
        <is>
          <t>Ja</t>
        </is>
      </c>
      <c r="H20" s="21">
        <f>IF(OR(A20="",E20&lt;&gt;"Ja",A20&lt;&gt;Wochenübersicht!$B$4),"",COUNTIFS($A$7:A20,Wochenübersicht!$B$4,$E$7:E20,"Ja"))</f>
        <v/>
      </c>
    </row>
    <row r="21">
      <c r="A21" s="17" t="inlineStr">
        <is>
          <t>25-m-Anlage</t>
        </is>
      </c>
      <c r="B21" s="18" t="n">
        <v>5</v>
      </c>
      <c r="C21" s="17" t="inlineStr">
        <is>
          <t>Kleinkaliber 25 m</t>
        </is>
      </c>
      <c r="D21" s="17" t="inlineStr">
        <is>
          <t>Beispielanlage, Bezeichnung bitte anpassen</t>
        </is>
      </c>
      <c r="E21" s="19" t="inlineStr">
        <is>
          <t>Ja</t>
        </is>
      </c>
      <c r="H21" s="21">
        <f>IF(OR(A21="",E21&lt;&gt;"Ja",A21&lt;&gt;Wochenübersicht!$B$4),"",COUNTIFS($A$7:A21,Wochenübersicht!$B$4,$E$7:E21,"Ja"))</f>
        <v/>
      </c>
    </row>
    <row r="22">
      <c r="A22" s="17" t="inlineStr">
        <is>
          <t>25-m-Anlage</t>
        </is>
      </c>
      <c r="B22" s="18" t="n">
        <v>6</v>
      </c>
      <c r="C22" s="17" t="inlineStr">
        <is>
          <t>Kleinkaliber 25 m</t>
        </is>
      </c>
      <c r="D22" s="17" t="inlineStr">
        <is>
          <t>Beispielanlage, Bezeichnung bitte anpassen</t>
        </is>
      </c>
      <c r="E22" s="19" t="inlineStr">
        <is>
          <t>Ja</t>
        </is>
      </c>
      <c r="H22" s="21">
        <f>IF(OR(A22="",E22&lt;&gt;"Ja",A22&lt;&gt;Wochenübersicht!$B$4),"",COUNTIFS($A$7:A22,Wochenübersicht!$B$4,$E$7:E22,"Ja"))</f>
        <v/>
      </c>
    </row>
    <row r="23">
      <c r="A23" s="17" t="inlineStr">
        <is>
          <t>25-m-Anlage</t>
        </is>
      </c>
      <c r="B23" s="18" t="n">
        <v>7</v>
      </c>
      <c r="C23" s="17" t="inlineStr">
        <is>
          <t>Kleinkaliber 25 m</t>
        </is>
      </c>
      <c r="D23" s="17" t="inlineStr">
        <is>
          <t>Beispielanlage, Bezeichnung bitte anpassen</t>
        </is>
      </c>
      <c r="E23" s="19" t="inlineStr">
        <is>
          <t>Ja</t>
        </is>
      </c>
      <c r="H23" s="21">
        <f>IF(OR(A23="",E23&lt;&gt;"Ja",A23&lt;&gt;Wochenübersicht!$B$4),"",COUNTIFS($A$7:A23,Wochenübersicht!$B$4,$E$7:E23,"Ja"))</f>
        <v/>
      </c>
    </row>
    <row r="24">
      <c r="A24" s="17" t="inlineStr">
        <is>
          <t>25-m-Anlage</t>
        </is>
      </c>
      <c r="B24" s="18" t="n">
        <v>8</v>
      </c>
      <c r="C24" s="17" t="inlineStr">
        <is>
          <t>Kleinkaliber 25 m</t>
        </is>
      </c>
      <c r="D24" s="17" t="inlineStr">
        <is>
          <t>Beispielanlage, Bezeichnung bitte anpassen</t>
        </is>
      </c>
      <c r="E24" s="19" t="inlineStr">
        <is>
          <t>Ja</t>
        </is>
      </c>
      <c r="H24" s="21">
        <f>IF(OR(A24="",E24&lt;&gt;"Ja",A24&lt;&gt;Wochenübersicht!$B$4),"",COUNTIFS($A$7:A24,Wochenübersicht!$B$4,$E$7:E24,"Ja"))</f>
        <v/>
      </c>
    </row>
    <row r="25">
      <c r="A25" s="17" t="inlineStr">
        <is>
          <t>25-m-Anlage</t>
        </is>
      </c>
      <c r="B25" s="18" t="n">
        <v>9</v>
      </c>
      <c r="C25" s="17" t="inlineStr">
        <is>
          <t>Kleinkaliber 25 m</t>
        </is>
      </c>
      <c r="D25" s="17" t="inlineStr">
        <is>
          <t>Beispielanlage, Bezeichnung bitte anpassen</t>
        </is>
      </c>
      <c r="E25" s="19" t="inlineStr">
        <is>
          <t>Ja</t>
        </is>
      </c>
      <c r="H25" s="21">
        <f>IF(OR(A25="",E25&lt;&gt;"Ja",A25&lt;&gt;Wochenübersicht!$B$4),"",COUNTIFS($A$7:A25,Wochenübersicht!$B$4,$E$7:E25,"Ja"))</f>
        <v/>
      </c>
    </row>
    <row r="26">
      <c r="A26" s="17" t="inlineStr">
        <is>
          <t>25-m-Anlage</t>
        </is>
      </c>
      <c r="B26" s="18" t="n">
        <v>10</v>
      </c>
      <c r="C26" s="17" t="inlineStr">
        <is>
          <t>Kleinkaliber 25 m</t>
        </is>
      </c>
      <c r="D26" s="17" t="inlineStr">
        <is>
          <t>Beispielanlage, Bezeichnung bitte anpassen</t>
        </is>
      </c>
      <c r="E26" s="19" t="inlineStr">
        <is>
          <t>Ja</t>
        </is>
      </c>
      <c r="H26" s="21">
        <f>IF(OR(A26="",E26&lt;&gt;"Ja",A26&lt;&gt;Wochenübersicht!$B$4),"",COUNTIFS($A$7:A26,Wochenübersicht!$B$4,$E$7:E26,"Ja"))</f>
        <v/>
      </c>
    </row>
    <row r="27">
      <c r="A27" s="17" t="inlineStr">
        <is>
          <t>50-m-Anlage</t>
        </is>
      </c>
      <c r="B27" s="18" t="n">
        <v>1</v>
      </c>
      <c r="C27" s="17" t="inlineStr">
        <is>
          <t>Kleinkaliber 50 m</t>
        </is>
      </c>
      <c r="D27" s="17" t="inlineStr">
        <is>
          <t>Beispielanlage, Bezeichnung bitte anpassen</t>
        </is>
      </c>
      <c r="E27" s="19" t="inlineStr">
        <is>
          <t>Ja</t>
        </is>
      </c>
      <c r="H27" s="21">
        <f>IF(OR(A27="",E27&lt;&gt;"Ja",A27&lt;&gt;Wochenübersicht!$B$4),"",COUNTIFS($A$7:A27,Wochenübersicht!$B$4,$E$7:E27,"Ja"))</f>
        <v/>
      </c>
    </row>
    <row r="28">
      <c r="A28" s="17" t="inlineStr">
        <is>
          <t>50-m-Anlage</t>
        </is>
      </c>
      <c r="B28" s="18" t="n">
        <v>2</v>
      </c>
      <c r="C28" s="17" t="inlineStr">
        <is>
          <t>Kleinkaliber 50 m</t>
        </is>
      </c>
      <c r="D28" s="17" t="inlineStr">
        <is>
          <t>Beispielanlage, Bezeichnung bitte anpassen</t>
        </is>
      </c>
      <c r="E28" s="19" t="inlineStr">
        <is>
          <t>Ja</t>
        </is>
      </c>
      <c r="H28" s="21">
        <f>IF(OR(A28="",E28&lt;&gt;"Ja",A28&lt;&gt;Wochenübersicht!$B$4),"",COUNTIFS($A$7:A28,Wochenübersicht!$B$4,$E$7:E28,"Ja"))</f>
        <v/>
      </c>
    </row>
    <row r="29">
      <c r="A29" s="17" t="inlineStr">
        <is>
          <t>50-m-Anlage</t>
        </is>
      </c>
      <c r="B29" s="18" t="n">
        <v>3</v>
      </c>
      <c r="C29" s="17" t="inlineStr">
        <is>
          <t>Kleinkaliber 50 m</t>
        </is>
      </c>
      <c r="D29" s="17" t="inlineStr">
        <is>
          <t>Beispielanlage, Bezeichnung bitte anpassen</t>
        </is>
      </c>
      <c r="E29" s="19" t="inlineStr">
        <is>
          <t>Ja</t>
        </is>
      </c>
      <c r="H29" s="21">
        <f>IF(OR(A29="",E29&lt;&gt;"Ja",A29&lt;&gt;Wochenübersicht!$B$4),"",COUNTIFS($A$7:A29,Wochenübersicht!$B$4,$E$7:E29,"Ja"))</f>
        <v/>
      </c>
    </row>
    <row r="30">
      <c r="A30" s="17" t="inlineStr">
        <is>
          <t>50-m-Anlage</t>
        </is>
      </c>
      <c r="B30" s="18" t="n">
        <v>4</v>
      </c>
      <c r="C30" s="17" t="inlineStr">
        <is>
          <t>Kleinkaliber 50 m</t>
        </is>
      </c>
      <c r="D30" s="17" t="inlineStr">
        <is>
          <t>Beispielanlage, Bezeichnung bitte anpassen</t>
        </is>
      </c>
      <c r="E30" s="19" t="inlineStr">
        <is>
          <t>Ja</t>
        </is>
      </c>
      <c r="H30" s="21">
        <f>IF(OR(A30="",E30&lt;&gt;"Ja",A30&lt;&gt;Wochenübersicht!$B$4),"",COUNTIFS($A$7:A30,Wochenübersicht!$B$4,$E$7:E30,"Ja"))</f>
        <v/>
      </c>
    </row>
    <row r="31">
      <c r="A31" s="17" t="inlineStr">
        <is>
          <t>50-m-Anlage</t>
        </is>
      </c>
      <c r="B31" s="18" t="n">
        <v>5</v>
      </c>
      <c r="C31" s="17" t="inlineStr">
        <is>
          <t>Kleinkaliber 50 m</t>
        </is>
      </c>
      <c r="D31" s="17" t="inlineStr">
        <is>
          <t>Beispielanlage, Bezeichnung bitte anpassen</t>
        </is>
      </c>
      <c r="E31" s="19" t="inlineStr">
        <is>
          <t>Ja</t>
        </is>
      </c>
      <c r="H31" s="21">
        <f>IF(OR(A31="",E31&lt;&gt;"Ja",A31&lt;&gt;Wochenübersicht!$B$4),"",COUNTIFS($A$7:A31,Wochenübersicht!$B$4,$E$7:E31,"Ja"))</f>
        <v/>
      </c>
    </row>
    <row r="32">
      <c r="A32" s="23" t="n"/>
      <c r="B32" s="24" t="n"/>
      <c r="C32" s="23" t="n"/>
      <c r="D32" s="23" t="n"/>
      <c r="E32" s="25" t="n"/>
      <c r="H32" s="21">
        <f>IF(OR(A32="",E32&lt;&gt;"Ja",A32&lt;&gt;Wochenübersicht!$B$4),"",COUNTIFS($A$7:A32,Wochenübersicht!$B$4,$E$7:E32,"Ja"))</f>
        <v/>
      </c>
    </row>
    <row r="33">
      <c r="A33" s="23" t="n"/>
      <c r="B33" s="24" t="n"/>
      <c r="C33" s="23" t="n"/>
      <c r="D33" s="23" t="n"/>
      <c r="E33" s="25" t="n"/>
      <c r="H33" s="21">
        <f>IF(OR(A33="",E33&lt;&gt;"Ja",A33&lt;&gt;Wochenübersicht!$B$4),"",COUNTIFS($A$7:A33,Wochenübersicht!$B$4,$E$7:E33,"Ja"))</f>
        <v/>
      </c>
    </row>
    <row r="34">
      <c r="A34" s="23" t="n"/>
      <c r="B34" s="24" t="n"/>
      <c r="C34" s="23" t="n"/>
      <c r="D34" s="23" t="n"/>
      <c r="E34" s="25" t="n"/>
      <c r="H34" s="21">
        <f>IF(OR(A34="",E34&lt;&gt;"Ja",A34&lt;&gt;Wochenübersicht!$B$4),"",COUNTIFS($A$7:A34,Wochenübersicht!$B$4,$E$7:E34,"Ja"))</f>
        <v/>
      </c>
    </row>
    <row r="35">
      <c r="A35" s="23" t="n"/>
      <c r="B35" s="24" t="n"/>
      <c r="C35" s="23" t="n"/>
      <c r="D35" s="23" t="n"/>
      <c r="E35" s="25" t="n"/>
      <c r="H35" s="21">
        <f>IF(OR(A35="",E35&lt;&gt;"Ja",A35&lt;&gt;Wochenübersicht!$B$4),"",COUNTIFS($A$7:A35,Wochenübersicht!$B$4,$E$7:E35,"Ja"))</f>
        <v/>
      </c>
    </row>
    <row r="36">
      <c r="A36" s="23" t="n"/>
      <c r="B36" s="24" t="n"/>
      <c r="C36" s="23" t="n"/>
      <c r="D36" s="23" t="n"/>
      <c r="E36" s="25" t="n"/>
      <c r="H36" s="21">
        <f>IF(OR(A36="",E36&lt;&gt;"Ja",A36&lt;&gt;Wochenübersicht!$B$4),"",COUNTIFS($A$7:A36,Wochenübersicht!$B$4,$E$7:E36,"Ja"))</f>
        <v/>
      </c>
    </row>
    <row r="37">
      <c r="A37" s="23" t="n"/>
      <c r="B37" s="24" t="n"/>
      <c r="C37" s="23" t="n"/>
      <c r="D37" s="23" t="n"/>
      <c r="E37" s="25" t="n"/>
      <c r="H37" s="21">
        <f>IF(OR(A37="",E37&lt;&gt;"Ja",A37&lt;&gt;Wochenübersicht!$B$4),"",COUNTIFS($A$7:A37,Wochenübersicht!$B$4,$E$7:E37,"Ja"))</f>
        <v/>
      </c>
    </row>
    <row r="38">
      <c r="A38" s="23" t="n"/>
      <c r="B38" s="24" t="n"/>
      <c r="C38" s="23" t="n"/>
      <c r="D38" s="23" t="n"/>
      <c r="E38" s="25" t="n"/>
      <c r="H38" s="21">
        <f>IF(OR(A38="",E38&lt;&gt;"Ja",A38&lt;&gt;Wochenübersicht!$B$4),"",COUNTIFS($A$7:A38,Wochenübersicht!$B$4,$E$7:E38,"Ja"))</f>
        <v/>
      </c>
    </row>
    <row r="39">
      <c r="A39" s="23" t="n"/>
      <c r="B39" s="24" t="n"/>
      <c r="C39" s="23" t="n"/>
      <c r="D39" s="23" t="n"/>
      <c r="E39" s="25" t="n"/>
      <c r="H39" s="21">
        <f>IF(OR(A39="",E39&lt;&gt;"Ja",A39&lt;&gt;Wochenübersicht!$B$4),"",COUNTIFS($A$7:A39,Wochenübersicht!$B$4,$E$7:E39,"Ja"))</f>
        <v/>
      </c>
    </row>
    <row r="40">
      <c r="A40" s="23" t="n"/>
      <c r="B40" s="24" t="n"/>
      <c r="C40" s="23" t="n"/>
      <c r="D40" s="23" t="n"/>
      <c r="E40" s="25" t="n"/>
      <c r="H40" s="21">
        <f>IF(OR(A40="",E40&lt;&gt;"Ja",A40&lt;&gt;Wochenübersicht!$B$4),"",COUNTIFS($A$7:A40,Wochenübersicht!$B$4,$E$7:E40,"Ja"))</f>
        <v/>
      </c>
    </row>
    <row r="41">
      <c r="A41" s="23" t="n"/>
      <c r="B41" s="24" t="n"/>
      <c r="C41" s="23" t="n"/>
      <c r="D41" s="23" t="n"/>
      <c r="E41" s="25" t="n"/>
      <c r="H41" s="21">
        <f>IF(OR(A41="",E41&lt;&gt;"Ja",A41&lt;&gt;Wochenübersicht!$B$4),"",COUNTIFS($A$7:A41,Wochenübersicht!$B$4,$E$7:E41,"Ja"))</f>
        <v/>
      </c>
    </row>
    <row r="42">
      <c r="A42" s="23" t="n"/>
      <c r="B42" s="24" t="n"/>
      <c r="C42" s="23" t="n"/>
      <c r="D42" s="23" t="n"/>
      <c r="E42" s="25" t="n"/>
      <c r="H42" s="21">
        <f>IF(OR(A42="",E42&lt;&gt;"Ja",A42&lt;&gt;Wochenübersicht!$B$4),"",COUNTIFS($A$7:A42,Wochenübersicht!$B$4,$E$7:E42,"Ja"))</f>
        <v/>
      </c>
    </row>
    <row r="43">
      <c r="A43" s="23" t="n"/>
      <c r="B43" s="24" t="n"/>
      <c r="C43" s="23" t="n"/>
      <c r="D43" s="23" t="n"/>
      <c r="E43" s="25" t="n"/>
      <c r="H43" s="21">
        <f>IF(OR(A43="",E43&lt;&gt;"Ja",A43&lt;&gt;Wochenübersicht!$B$4),"",COUNTIFS($A$7:A43,Wochenübersicht!$B$4,$E$7:E43,"Ja"))</f>
        <v/>
      </c>
    </row>
    <row r="44">
      <c r="A44" s="23" t="n"/>
      <c r="B44" s="24" t="n"/>
      <c r="C44" s="23" t="n"/>
      <c r="D44" s="23" t="n"/>
      <c r="E44" s="25" t="n"/>
      <c r="H44" s="21">
        <f>IF(OR(A44="",E44&lt;&gt;"Ja",A44&lt;&gt;Wochenübersicht!$B$4),"",COUNTIFS($A$7:A44,Wochenübersicht!$B$4,$E$7:E44,"Ja"))</f>
        <v/>
      </c>
    </row>
    <row r="45">
      <c r="A45" s="23" t="n"/>
      <c r="B45" s="24" t="n"/>
      <c r="C45" s="23" t="n"/>
      <c r="D45" s="23" t="n"/>
      <c r="E45" s="25" t="n"/>
      <c r="H45" s="21">
        <f>IF(OR(A45="",E45&lt;&gt;"Ja",A45&lt;&gt;Wochenübersicht!$B$4),"",COUNTIFS($A$7:A45,Wochenübersicht!$B$4,$E$7:E45,"Ja"))</f>
        <v/>
      </c>
    </row>
    <row r="46">
      <c r="A46" s="23" t="n"/>
      <c r="B46" s="24" t="n"/>
      <c r="C46" s="23" t="n"/>
      <c r="D46" s="23" t="n"/>
      <c r="E46" s="25" t="n"/>
      <c r="H46" s="21">
        <f>IF(OR(A46="",E46&lt;&gt;"Ja",A46&lt;&gt;Wochenübersicht!$B$4),"",COUNTIFS($A$7:A46,Wochenübersicht!$B$4,$E$7:E46,"Ja"))</f>
        <v/>
      </c>
    </row>
  </sheetData>
  <autoFilter ref="A6:E46"/>
  <mergeCells count="3">
    <mergeCell ref="A2:E2"/>
    <mergeCell ref="A3:H3"/>
    <mergeCell ref="A1:G1"/>
  </mergeCells>
  <dataValidations count="1">
    <dataValidation sqref="E7:E46" showDropDown="0" showInputMessage="1" showErrorMessage="1" allowBlank="1" errorTitle="Ungültige Eingabe" error="Bitte Ja oder Nein aus der Liste wählen." promptTitle="Auswahl" prompt="Ja: der Stand erscheint in der Wochenübersicht. Nein: der Stand bleibt in der Liste, wird dort aber ausgelassen." type="list">
      <formula1>=AktivListe</formula1>
    </dataValidation>
  </dataValidations>
  <pageMargins left="0.5" right="0.5" top="0.75" bottom="0.65" header="0.28" footer="0.28"/>
  <pageSetup orientation="landscape" paperSize="9" fitToHeight="1" fitToWidth="1" pageOrder="downThenOver"/>
  <headerFooter>
    <oddHeader>&amp;LStandFrei&amp;R&amp;A</oddHeader>
    <oddFooter>&amp;LPlanungshilfe für Standzeiten, kein Schießbuch&amp;RSeite &amp;P von &amp;N</oddFooter>
    <evenHeader/>
    <evenFooter/>
    <firstHeader/>
    <firstFooter/>
  </headerFooter>
</worksheet>
</file>

<file path=xl/worksheets/sheet3.xml><?xml version="1.0" encoding="utf-8"?>
<worksheet xmlns="http://schemas.openxmlformats.org/spreadsheetml/2006/main">
  <sheetPr>
    <tabColor rgb="001F6B45"/>
    <outlinePr summaryBelow="1" summaryRight="1"/>
    <pageSetUpPr autoPageBreaks="1" fitToPage="1"/>
  </sheetPr>
  <dimension ref="A1:K200"/>
  <sheetViews>
    <sheetView showGridLines="0" zoomScale="110" workbookViewId="0">
      <pane ySplit="4" topLeftCell="A5" activePane="bottomLeft" state="frozen"/>
      <selection pane="bottomLeft" activeCell="A1" sqref="A1"/>
    </sheetView>
  </sheetViews>
  <sheetFormatPr baseColWidth="8" defaultRowHeight="15"/>
  <cols>
    <col width="16" customWidth="1" min="1" max="1"/>
    <col width="16" customWidth="1" min="2" max="2"/>
    <col width="28" customWidth="1" min="3" max="3"/>
    <col width="12" customWidth="1" min="4" max="4"/>
    <col width="12" customWidth="1" min="5" max="5"/>
    <col width="12" customWidth="1" min="6" max="6"/>
    <col width="24" customWidth="1" min="7" max="7"/>
    <col width="28" customWidth="1" min="8" max="8"/>
    <col width="14" customWidth="1" min="9" max="9"/>
    <col width="62" customWidth="1" min="10" max="10"/>
    <col width="38" customWidth="1" min="11" max="11"/>
  </cols>
  <sheetData>
    <row r="1" ht="34" customHeight="1">
      <c r="A1" s="1" t="inlineStr">
        <is>
          <t>Buchungen</t>
        </is>
      </c>
      <c r="B1" s="2" t="n"/>
      <c r="C1" s="2" t="n"/>
      <c r="D1" s="2" t="n"/>
      <c r="E1" s="2" t="n"/>
      <c r="F1" s="2" t="n"/>
      <c r="G1" s="2" t="n"/>
      <c r="H1" s="2" t="n"/>
      <c r="I1" s="2" t="n"/>
      <c r="J1" s="2" t="n"/>
      <c r="K1" s="2" t="n"/>
    </row>
    <row r="2" ht="58" customHeight="1">
      <c r="A2" s="3" t="inlineStr">
        <is>
          <t>Zentrales Eingabeblatt. Datum als Datum, Beginn und Ende als Uhrzeit eintragen. Zeilen mit „Muster:“ in der Bemerkung sind Beispieldaten der Woche ab Montag, 19.10.2026, und dürfen überschrieben werden. Der Wochentag in Spalte B und der Schlüssel in Spalte K sind Formeln. Spalte K nicht löschen: die Wochenübersicht sucht darüber die Buchung. Wenn Sie eine Formel überschreiben, kopieren Sie sie aus einer benachbarten Zelle wieder hinein.</t>
        </is>
      </c>
      <c r="B2" s="4" t="n"/>
      <c r="C2" s="4" t="n"/>
      <c r="D2" s="4" t="n"/>
      <c r="E2" s="4" t="n"/>
      <c r="F2" s="4" t="n"/>
      <c r="G2" s="4" t="n"/>
      <c r="H2" s="4" t="n"/>
      <c r="I2" s="4" t="n"/>
      <c r="J2" s="4" t="n"/>
      <c r="K2" s="4" t="n"/>
    </row>
    <row r="3" ht="24" customHeight="1">
      <c r="A3" s="26" t="inlineStr">
        <is>
          <t>Legende</t>
        </is>
      </c>
      <c r="B3" s="27" t="inlineStr">
        <is>
          <t>Einzeltraining</t>
        </is>
      </c>
      <c r="D3" s="28" t="inlineStr">
        <is>
          <t>Mannschaftstraining</t>
        </is>
      </c>
      <c r="F3" s="29" t="inlineStr">
        <is>
          <t>Wettkampf</t>
        </is>
      </c>
      <c r="G3" s="30" t="inlineStr">
        <is>
          <t>Sperrung</t>
        </is>
      </c>
      <c r="H3" s="31" t="inlineStr">
        <is>
          <t>Sonstiges</t>
        </is>
      </c>
      <c r="I3" s="32" t="inlineStr">
        <is>
          <t>Storniert</t>
        </is>
      </c>
      <c r="J3" s="33" t="inlineStr">
        <is>
          <t>Musterzeilen sind Beispiele und dürfen gelöscht werden.</t>
        </is>
      </c>
    </row>
    <row r="4" ht="28" customHeight="1">
      <c r="A4" s="16" t="inlineStr">
        <is>
          <t>Datum</t>
        </is>
      </c>
      <c r="B4" s="16" t="inlineStr">
        <is>
          <t>Wochentag</t>
        </is>
      </c>
      <c r="C4" s="16" t="inlineStr">
        <is>
          <t>Anlage</t>
        </is>
      </c>
      <c r="D4" s="16" t="inlineStr">
        <is>
          <t>Stand</t>
        </is>
      </c>
      <c r="E4" s="16" t="inlineStr">
        <is>
          <t>Beginn</t>
        </is>
      </c>
      <c r="F4" s="16" t="inlineStr">
        <is>
          <t>Ende</t>
        </is>
      </c>
      <c r="G4" s="16" t="inlineStr">
        <is>
          <t>Buchungsart</t>
        </is>
      </c>
      <c r="H4" s="16" t="inlineStr">
        <is>
          <t>Bezeichnung / Trainingsgruppe</t>
        </is>
      </c>
      <c r="I4" s="16" t="inlineStr">
        <is>
          <t>Status</t>
        </is>
      </c>
      <c r="J4" s="16" t="inlineStr">
        <is>
          <t>Bemerkung</t>
        </is>
      </c>
      <c r="K4" s="16" t="inlineStr">
        <is>
          <t>Schlüssel (Formel)</t>
        </is>
      </c>
    </row>
    <row r="5" ht="22" customHeight="1">
      <c r="A5" s="34" t="n">
        <v>46314</v>
      </c>
      <c r="B5" s="35">
        <f>IF(A5="","",CHOOSE(WEEKDAY(A5,2),"Montag","Dienstag","Mittwoch","Donnerstag","Freitag","Samstag","Sonntag"))</f>
        <v/>
      </c>
      <c r="C5" s="36" t="inlineStr">
        <is>
          <t>10-m-Luftgewehrhalle</t>
        </is>
      </c>
      <c r="D5" s="37" t="n">
        <v>1</v>
      </c>
      <c r="E5" s="38" t="n">
        <v>0.75</v>
      </c>
      <c r="F5" s="38" t="n">
        <v>0.7916666666666666</v>
      </c>
      <c r="G5" s="36" t="inlineStr">
        <is>
          <t>Einzeltraining</t>
        </is>
      </c>
      <c r="H5" s="36" t="inlineStr">
        <is>
          <t>Einzeltraining</t>
        </is>
      </c>
      <c r="I5" s="39" t="inlineStr">
        <is>
          <t>Bestätigt</t>
        </is>
      </c>
      <c r="J5" s="36" t="inlineStr">
        <is>
          <t>Muster: freies Training</t>
        </is>
      </c>
      <c r="K5" s="40">
        <f>IF(OR(A5="",C5="",D5="",I5="Storniert"),"",C5&amp;"|"&amp;TEXT(D5,"0")&amp;"|"&amp;TEXT(A5,"0"))</f>
        <v/>
      </c>
    </row>
    <row r="6" ht="22" customHeight="1">
      <c r="A6" s="34" t="n">
        <v>46314</v>
      </c>
      <c r="B6" s="35">
        <f>IF(A6="","",CHOOSE(WEEKDAY(A6,2),"Montag","Dienstag","Mittwoch","Donnerstag","Freitag","Samstag","Sonntag"))</f>
        <v/>
      </c>
      <c r="C6" s="36" t="inlineStr">
        <is>
          <t>10-m-Luftgewehrhalle</t>
        </is>
      </c>
      <c r="D6" s="37" t="n">
        <v>2</v>
      </c>
      <c r="E6" s="38" t="n">
        <v>0.75</v>
      </c>
      <c r="F6" s="38" t="n">
        <v>0.7916666666666666</v>
      </c>
      <c r="G6" s="36" t="inlineStr">
        <is>
          <t>Einzeltraining</t>
        </is>
      </c>
      <c r="H6" s="36" t="inlineStr">
        <is>
          <t>Einzeltraining</t>
        </is>
      </c>
      <c r="I6" s="39" t="inlineStr">
        <is>
          <t>Bestätigt</t>
        </is>
      </c>
      <c r="J6" s="36" t="inlineStr">
        <is>
          <t>Muster: freies Training</t>
        </is>
      </c>
      <c r="K6" s="40">
        <f>IF(OR(A6="",C6="",D6="",I6="Storniert"),"",C6&amp;"|"&amp;TEXT(D6,"0")&amp;"|"&amp;TEXT(A6,"0"))</f>
        <v/>
      </c>
    </row>
    <row r="7" ht="22" customHeight="1">
      <c r="A7" s="34" t="n">
        <v>46314</v>
      </c>
      <c r="B7" s="35">
        <f>IF(A7="","",CHOOSE(WEEKDAY(A7,2),"Montag","Dienstag","Mittwoch","Donnerstag","Freitag","Samstag","Sonntag"))</f>
        <v/>
      </c>
      <c r="C7" s="36" t="inlineStr">
        <is>
          <t>10-m-Luftgewehrhalle</t>
        </is>
      </c>
      <c r="D7" s="37" t="n">
        <v>5</v>
      </c>
      <c r="E7" s="38" t="n">
        <v>0.7916666666666666</v>
      </c>
      <c r="F7" s="38" t="n">
        <v>0.8333333333333334</v>
      </c>
      <c r="G7" s="36" t="inlineStr">
        <is>
          <t>Einzeltraining</t>
        </is>
      </c>
      <c r="H7" s="36" t="inlineStr">
        <is>
          <t>Einzeltraining</t>
        </is>
      </c>
      <c r="I7" s="39" t="inlineStr">
        <is>
          <t>Geplant</t>
        </is>
      </c>
      <c r="J7" s="36" t="inlineStr">
        <is>
          <t>Muster: freies Training</t>
        </is>
      </c>
      <c r="K7" s="40">
        <f>IF(OR(A7="",C7="",D7="",I7="Storniert"),"",C7&amp;"|"&amp;TEXT(D7,"0")&amp;"|"&amp;TEXT(A7,"0"))</f>
        <v/>
      </c>
    </row>
    <row r="8" ht="22" customHeight="1">
      <c r="A8" s="34" t="n">
        <v>46314</v>
      </c>
      <c r="B8" s="35">
        <f>IF(A8="","",CHOOSE(WEEKDAY(A8,2),"Montag","Dienstag","Mittwoch","Donnerstag","Freitag","Samstag","Sonntag"))</f>
        <v/>
      </c>
      <c r="C8" s="36" t="inlineStr">
        <is>
          <t>10-m-Luftgewehrhalle</t>
        </is>
      </c>
      <c r="D8" s="37" t="n">
        <v>8</v>
      </c>
      <c r="E8" s="38" t="n">
        <v>0.75</v>
      </c>
      <c r="F8" s="38" t="n">
        <v>0.7916666666666666</v>
      </c>
      <c r="G8" s="36" t="inlineStr">
        <is>
          <t>Einzeltraining</t>
        </is>
      </c>
      <c r="H8" s="36" t="inlineStr">
        <is>
          <t>Einzeltraining</t>
        </is>
      </c>
      <c r="I8" s="39" t="inlineStr">
        <is>
          <t>Storniert</t>
        </is>
      </c>
      <c r="J8" s="36" t="inlineStr">
        <is>
          <t>Muster: storniert, erscheint nicht in der Wochenübersicht</t>
        </is>
      </c>
      <c r="K8" s="40">
        <f>IF(OR(A8="",C8="",D8="",I8="Storniert"),"",C8&amp;"|"&amp;TEXT(D8,"0")&amp;"|"&amp;TEXT(A8,"0"))</f>
        <v/>
      </c>
    </row>
    <row r="9" ht="22" customHeight="1">
      <c r="A9" s="34" t="n">
        <v>46315</v>
      </c>
      <c r="B9" s="35">
        <f>IF(A9="","",CHOOSE(WEEKDAY(A9,2),"Montag","Dienstag","Mittwoch","Donnerstag","Freitag","Samstag","Sonntag"))</f>
        <v/>
      </c>
      <c r="C9" s="36" t="inlineStr">
        <is>
          <t>10-m-Luftgewehrhalle</t>
        </is>
      </c>
      <c r="D9" s="37" t="n">
        <v>1</v>
      </c>
      <c r="E9" s="38" t="n">
        <v>0.7291666666666666</v>
      </c>
      <c r="F9" s="38" t="n">
        <v>0.7916666666666666</v>
      </c>
      <c r="G9" s="36" t="inlineStr">
        <is>
          <t>Mannschaftstraining</t>
        </is>
      </c>
      <c r="H9" s="36" t="inlineStr">
        <is>
          <t>Mannschaft A</t>
        </is>
      </c>
      <c r="I9" s="39" t="inlineStr">
        <is>
          <t>Bestätigt</t>
        </is>
      </c>
      <c r="J9" s="36" t="inlineStr">
        <is>
          <t>Muster: reservierte Mannschaftszeit</t>
        </is>
      </c>
      <c r="K9" s="40">
        <f>IF(OR(A9="",C9="",D9="",I9="Storniert"),"",C9&amp;"|"&amp;TEXT(D9,"0")&amp;"|"&amp;TEXT(A9,"0"))</f>
        <v/>
      </c>
    </row>
    <row r="10" ht="22" customHeight="1">
      <c r="A10" s="34" t="n">
        <v>46315</v>
      </c>
      <c r="B10" s="35">
        <f>IF(A10="","",CHOOSE(WEEKDAY(A10,2),"Montag","Dienstag","Mittwoch","Donnerstag","Freitag","Samstag","Sonntag"))</f>
        <v/>
      </c>
      <c r="C10" s="36" t="inlineStr">
        <is>
          <t>10-m-Luftgewehrhalle</t>
        </is>
      </c>
      <c r="D10" s="37" t="n">
        <v>2</v>
      </c>
      <c r="E10" s="38" t="n">
        <v>0.7291666666666666</v>
      </c>
      <c r="F10" s="38" t="n">
        <v>0.7916666666666666</v>
      </c>
      <c r="G10" s="36" t="inlineStr">
        <is>
          <t>Mannschaftstraining</t>
        </is>
      </c>
      <c r="H10" s="36" t="inlineStr">
        <is>
          <t>Mannschaft A</t>
        </is>
      </c>
      <c r="I10" s="39" t="inlineStr">
        <is>
          <t>Bestätigt</t>
        </is>
      </c>
      <c r="J10" s="36" t="inlineStr">
        <is>
          <t>Muster: reservierte Mannschaftszeit</t>
        </is>
      </c>
      <c r="K10" s="40">
        <f>IF(OR(A10="",C10="",D10="",I10="Storniert"),"",C10&amp;"|"&amp;TEXT(D10,"0")&amp;"|"&amp;TEXT(A10,"0"))</f>
        <v/>
      </c>
    </row>
    <row r="11" ht="22" customHeight="1">
      <c r="A11" s="34" t="n">
        <v>46315</v>
      </c>
      <c r="B11" s="35">
        <f>IF(A11="","",CHOOSE(WEEKDAY(A11,2),"Montag","Dienstag","Mittwoch","Donnerstag","Freitag","Samstag","Sonntag"))</f>
        <v/>
      </c>
      <c r="C11" s="36" t="inlineStr">
        <is>
          <t>10-m-Luftgewehrhalle</t>
        </is>
      </c>
      <c r="D11" s="37" t="n">
        <v>3</v>
      </c>
      <c r="E11" s="38" t="n">
        <v>0.7291666666666666</v>
      </c>
      <c r="F11" s="38" t="n">
        <v>0.7916666666666666</v>
      </c>
      <c r="G11" s="36" t="inlineStr">
        <is>
          <t>Mannschaftstraining</t>
        </is>
      </c>
      <c r="H11" s="36" t="inlineStr">
        <is>
          <t>Mannschaft A</t>
        </is>
      </c>
      <c r="I11" s="39" t="inlineStr">
        <is>
          <t>Bestätigt</t>
        </is>
      </c>
      <c r="J11" s="36" t="inlineStr">
        <is>
          <t>Muster: reservierte Mannschaftszeit</t>
        </is>
      </c>
      <c r="K11" s="40">
        <f>IF(OR(A11="",C11="",D11="",I11="Storniert"),"",C11&amp;"|"&amp;TEXT(D11,"0")&amp;"|"&amp;TEXT(A11,"0"))</f>
        <v/>
      </c>
    </row>
    <row r="12" ht="22" customHeight="1">
      <c r="A12" s="34" t="n">
        <v>46315</v>
      </c>
      <c r="B12" s="35">
        <f>IF(A12="","",CHOOSE(WEEKDAY(A12,2),"Montag","Dienstag","Mittwoch","Donnerstag","Freitag","Samstag","Sonntag"))</f>
        <v/>
      </c>
      <c r="C12" s="36" t="inlineStr">
        <is>
          <t>10-m-Luftgewehrhalle</t>
        </is>
      </c>
      <c r="D12" s="37" t="n">
        <v>4</v>
      </c>
      <c r="E12" s="38" t="n">
        <v>0.7291666666666666</v>
      </c>
      <c r="F12" s="38" t="n">
        <v>0.7916666666666666</v>
      </c>
      <c r="G12" s="36" t="inlineStr">
        <is>
          <t>Mannschaftstraining</t>
        </is>
      </c>
      <c r="H12" s="36" t="inlineStr">
        <is>
          <t>Mannschaft A</t>
        </is>
      </c>
      <c r="I12" s="39" t="inlineStr">
        <is>
          <t>Bestätigt</t>
        </is>
      </c>
      <c r="J12" s="36" t="inlineStr">
        <is>
          <t>Muster: reservierte Mannschaftszeit</t>
        </is>
      </c>
      <c r="K12" s="40">
        <f>IF(OR(A12="",C12="",D12="",I12="Storniert"),"",C12&amp;"|"&amp;TEXT(D12,"0")&amp;"|"&amp;TEXT(A12,"0"))</f>
        <v/>
      </c>
    </row>
    <row r="13" ht="22" customHeight="1">
      <c r="A13" s="34" t="n">
        <v>46316</v>
      </c>
      <c r="B13" s="35">
        <f>IF(A13="","",CHOOSE(WEEKDAY(A13,2),"Montag","Dienstag","Mittwoch","Donnerstag","Freitag","Samstag","Sonntag"))</f>
        <v/>
      </c>
      <c r="C13" s="36" t="inlineStr">
        <is>
          <t>10-m-Luftgewehrhalle</t>
        </is>
      </c>
      <c r="D13" s="37" t="n">
        <v>6</v>
      </c>
      <c r="E13" s="38" t="n">
        <v>0.75</v>
      </c>
      <c r="F13" s="38" t="n">
        <v>0.8333333333333334</v>
      </c>
      <c r="G13" s="36" t="inlineStr">
        <is>
          <t>Einzeltraining</t>
        </is>
      </c>
      <c r="H13" s="36" t="inlineStr">
        <is>
          <t>Einzeltraining</t>
        </is>
      </c>
      <c r="I13" s="39" t="inlineStr">
        <is>
          <t>Bestätigt</t>
        </is>
      </c>
      <c r="J13" s="36" t="inlineStr">
        <is>
          <t>Muster: freies Training</t>
        </is>
      </c>
      <c r="K13" s="40">
        <f>IF(OR(A13="",C13="",D13="",I13="Storniert"),"",C13&amp;"|"&amp;TEXT(D13,"0")&amp;"|"&amp;TEXT(A13,"0"))</f>
        <v/>
      </c>
    </row>
    <row r="14" ht="22" customHeight="1">
      <c r="A14" s="34" t="n">
        <v>46316</v>
      </c>
      <c r="B14" s="35">
        <f>IF(A14="","",CHOOSE(WEEKDAY(A14,2),"Montag","Dienstag","Mittwoch","Donnerstag","Freitag","Samstag","Sonntag"))</f>
        <v/>
      </c>
      <c r="C14" s="36" t="inlineStr">
        <is>
          <t>10-m-Luftgewehrhalle</t>
        </is>
      </c>
      <c r="D14" s="37" t="n">
        <v>7</v>
      </c>
      <c r="E14" s="38" t="n">
        <v>0.75</v>
      </c>
      <c r="F14" s="38" t="n">
        <v>0.8333333333333334</v>
      </c>
      <c r="G14" s="36" t="inlineStr">
        <is>
          <t>Einzeltraining</t>
        </is>
      </c>
      <c r="H14" s="36" t="inlineStr">
        <is>
          <t>Einzeltraining</t>
        </is>
      </c>
      <c r="I14" s="39" t="inlineStr">
        <is>
          <t>Geplant</t>
        </is>
      </c>
      <c r="J14" s="36" t="inlineStr">
        <is>
          <t>Muster: freies Training</t>
        </is>
      </c>
      <c r="K14" s="40">
        <f>IF(OR(A14="",C14="",D14="",I14="Storniert"),"",C14&amp;"|"&amp;TEXT(D14,"0")&amp;"|"&amp;TEXT(A14,"0"))</f>
        <v/>
      </c>
    </row>
    <row r="15" ht="22" customHeight="1">
      <c r="A15" s="34" t="n">
        <v>46317</v>
      </c>
      <c r="B15" s="35">
        <f>IF(A15="","",CHOOSE(WEEKDAY(A15,2),"Montag","Dienstag","Mittwoch","Donnerstag","Freitag","Samstag","Sonntag"))</f>
        <v/>
      </c>
      <c r="C15" s="36" t="inlineStr">
        <is>
          <t>10-m-Luftgewehrhalle</t>
        </is>
      </c>
      <c r="D15" s="37" t="n">
        <v>3</v>
      </c>
      <c r="E15" s="38" t="n">
        <v>0.6666666666666666</v>
      </c>
      <c r="F15" s="38" t="n">
        <v>0.75</v>
      </c>
      <c r="G15" s="36" t="inlineStr">
        <is>
          <t>Sperrung</t>
        </is>
      </c>
      <c r="H15" s="36" t="inlineStr">
        <is>
          <t>Wartung</t>
        </is>
      </c>
      <c r="I15" s="39" t="inlineStr">
        <is>
          <t>Bestätigt</t>
        </is>
      </c>
      <c r="J15" s="36" t="inlineStr">
        <is>
          <t>Muster: temporäre Sperrung eines Standes</t>
        </is>
      </c>
      <c r="K15" s="40">
        <f>IF(OR(A15="",C15="",D15="",I15="Storniert"),"",C15&amp;"|"&amp;TEXT(D15,"0")&amp;"|"&amp;TEXT(A15,"0"))</f>
        <v/>
      </c>
    </row>
    <row r="16" ht="22" customHeight="1">
      <c r="A16" s="34" t="n">
        <v>46319</v>
      </c>
      <c r="B16" s="35">
        <f>IF(A16="","",CHOOSE(WEEKDAY(A16,2),"Montag","Dienstag","Mittwoch","Donnerstag","Freitag","Samstag","Sonntag"))</f>
        <v/>
      </c>
      <c r="C16" s="36" t="inlineStr">
        <is>
          <t>10-m-Luftgewehrhalle</t>
        </is>
      </c>
      <c r="D16" s="37" t="n">
        <v>1</v>
      </c>
      <c r="E16" s="38" t="n">
        <v>0.4166666666666667</v>
      </c>
      <c r="F16" s="38" t="n">
        <v>0.5</v>
      </c>
      <c r="G16" s="36" t="inlineStr">
        <is>
          <t>Wettkampf</t>
        </is>
      </c>
      <c r="H16" s="36" t="inlineStr">
        <is>
          <t>Vereinswettkampf</t>
        </is>
      </c>
      <c r="I16" s="39" t="inlineStr">
        <is>
          <t>Geplant</t>
        </is>
      </c>
      <c r="J16" s="36" t="inlineStr">
        <is>
          <t>Muster: Wettkampf blockt diese Stände</t>
        </is>
      </c>
      <c r="K16" s="40">
        <f>IF(OR(A16="",C16="",D16="",I16="Storniert"),"",C16&amp;"|"&amp;TEXT(D16,"0")&amp;"|"&amp;TEXT(A16,"0"))</f>
        <v/>
      </c>
    </row>
    <row r="17" ht="22" customHeight="1">
      <c r="A17" s="34" t="n">
        <v>46319</v>
      </c>
      <c r="B17" s="35">
        <f>IF(A17="","",CHOOSE(WEEKDAY(A17,2),"Montag","Dienstag","Mittwoch","Donnerstag","Freitag","Samstag","Sonntag"))</f>
        <v/>
      </c>
      <c r="C17" s="36" t="inlineStr">
        <is>
          <t>10-m-Luftgewehrhalle</t>
        </is>
      </c>
      <c r="D17" s="37" t="n">
        <v>2</v>
      </c>
      <c r="E17" s="38" t="n">
        <v>0.4166666666666667</v>
      </c>
      <c r="F17" s="38" t="n">
        <v>0.5</v>
      </c>
      <c r="G17" s="36" t="inlineStr">
        <is>
          <t>Wettkampf</t>
        </is>
      </c>
      <c r="H17" s="36" t="inlineStr">
        <is>
          <t>Vereinswettkampf</t>
        </is>
      </c>
      <c r="I17" s="39" t="inlineStr">
        <is>
          <t>Geplant</t>
        </is>
      </c>
      <c r="J17" s="36" t="inlineStr">
        <is>
          <t>Muster: Wettkampf blockt diese Stände</t>
        </is>
      </c>
      <c r="K17" s="40">
        <f>IF(OR(A17="",C17="",D17="",I17="Storniert"),"",C17&amp;"|"&amp;TEXT(D17,"0")&amp;"|"&amp;TEXT(A17,"0"))</f>
        <v/>
      </c>
    </row>
    <row r="18" ht="22" customHeight="1">
      <c r="A18" s="34" t="n">
        <v>46315</v>
      </c>
      <c r="B18" s="35">
        <f>IF(A18="","",CHOOSE(WEEKDAY(A18,2),"Montag","Dienstag","Mittwoch","Donnerstag","Freitag","Samstag","Sonntag"))</f>
        <v/>
      </c>
      <c r="C18" s="36" t="inlineStr">
        <is>
          <t>25-m-Anlage</t>
        </is>
      </c>
      <c r="D18" s="37" t="n">
        <v>1</v>
      </c>
      <c r="E18" s="38" t="n">
        <v>0.7916666666666666</v>
      </c>
      <c r="F18" s="38" t="n">
        <v>0.875</v>
      </c>
      <c r="G18" s="36" t="inlineStr">
        <is>
          <t>Einzeltraining</t>
        </is>
      </c>
      <c r="H18" s="36" t="inlineStr">
        <is>
          <t>Einzeltraining</t>
        </is>
      </c>
      <c r="I18" s="39" t="inlineStr">
        <is>
          <t>Bestätigt</t>
        </is>
      </c>
      <c r="J18" s="36" t="inlineStr">
        <is>
          <t>Muster: andere Uhrzeit als in der 10-m-Halle</t>
        </is>
      </c>
      <c r="K18" s="40">
        <f>IF(OR(A18="",C18="",D18="",I18="Storniert"),"",C18&amp;"|"&amp;TEXT(D18,"0")&amp;"|"&amp;TEXT(A18,"0"))</f>
        <v/>
      </c>
    </row>
    <row r="19" ht="22" customHeight="1">
      <c r="A19" s="34" t="n">
        <v>46315</v>
      </c>
      <c r="B19" s="35">
        <f>IF(A19="","",CHOOSE(WEEKDAY(A19,2),"Montag","Dienstag","Mittwoch","Donnerstag","Freitag","Samstag","Sonntag"))</f>
        <v/>
      </c>
      <c r="C19" s="36" t="inlineStr">
        <is>
          <t>25-m-Anlage</t>
        </is>
      </c>
      <c r="D19" s="37" t="n">
        <v>2</v>
      </c>
      <c r="E19" s="38" t="n">
        <v>0.7916666666666666</v>
      </c>
      <c r="F19" s="38" t="n">
        <v>0.875</v>
      </c>
      <c r="G19" s="36" t="inlineStr">
        <is>
          <t>Einzeltraining</t>
        </is>
      </c>
      <c r="H19" s="36" t="inlineStr">
        <is>
          <t>Einzeltraining</t>
        </is>
      </c>
      <c r="I19" s="39" t="inlineStr">
        <is>
          <t>Bestätigt</t>
        </is>
      </c>
      <c r="J19" s="36" t="inlineStr">
        <is>
          <t>Muster: andere Uhrzeit als in der 10-m-Halle</t>
        </is>
      </c>
      <c r="K19" s="40">
        <f>IF(OR(A19="",C19="",D19="",I19="Storniert"),"",C19&amp;"|"&amp;TEXT(D19,"0")&amp;"|"&amp;TEXT(A19,"0"))</f>
        <v/>
      </c>
    </row>
    <row r="20" ht="22" customHeight="1">
      <c r="A20" s="34" t="n">
        <v>46317</v>
      </c>
      <c r="B20" s="35">
        <f>IF(A20="","",CHOOSE(WEEKDAY(A20,2),"Montag","Dienstag","Mittwoch","Donnerstag","Freitag","Samstag","Sonntag"))</f>
        <v/>
      </c>
      <c r="C20" s="36" t="inlineStr">
        <is>
          <t>25-m-Anlage</t>
        </is>
      </c>
      <c r="D20" s="37" t="n">
        <v>1</v>
      </c>
      <c r="E20" s="38" t="n">
        <v>0.75</v>
      </c>
      <c r="F20" s="38" t="n">
        <v>0.8333333333333334</v>
      </c>
      <c r="G20" s="36" t="inlineStr">
        <is>
          <t>Mannschaftstraining</t>
        </is>
      </c>
      <c r="H20" s="36" t="inlineStr">
        <is>
          <t>Mannschaft B</t>
        </is>
      </c>
      <c r="I20" s="39" t="inlineStr">
        <is>
          <t>Bestätigt</t>
        </is>
      </c>
      <c r="J20" s="36" t="inlineStr">
        <is>
          <t>Muster: reservierte Mannschaftszeit</t>
        </is>
      </c>
      <c r="K20" s="40">
        <f>IF(OR(A20="",C20="",D20="",I20="Storniert"),"",C20&amp;"|"&amp;TEXT(D20,"0")&amp;"|"&amp;TEXT(A20,"0"))</f>
        <v/>
      </c>
    </row>
    <row r="21" ht="22" customHeight="1">
      <c r="A21" s="34" t="n">
        <v>46317</v>
      </c>
      <c r="B21" s="35">
        <f>IF(A21="","",CHOOSE(WEEKDAY(A21,2),"Montag","Dienstag","Mittwoch","Donnerstag","Freitag","Samstag","Sonntag"))</f>
        <v/>
      </c>
      <c r="C21" s="36" t="inlineStr">
        <is>
          <t>25-m-Anlage</t>
        </is>
      </c>
      <c r="D21" s="37" t="n">
        <v>2</v>
      </c>
      <c r="E21" s="38" t="n">
        <v>0.75</v>
      </c>
      <c r="F21" s="38" t="n">
        <v>0.8333333333333334</v>
      </c>
      <c r="G21" s="36" t="inlineStr">
        <is>
          <t>Mannschaftstraining</t>
        </is>
      </c>
      <c r="H21" s="36" t="inlineStr">
        <is>
          <t>Mannschaft B</t>
        </is>
      </c>
      <c r="I21" s="39" t="inlineStr">
        <is>
          <t>Bestätigt</t>
        </is>
      </c>
      <c r="J21" s="36" t="inlineStr">
        <is>
          <t>Muster: reservierte Mannschaftszeit</t>
        </is>
      </c>
      <c r="K21" s="40">
        <f>IF(OR(A21="",C21="",D21="",I21="Storniert"),"",C21&amp;"|"&amp;TEXT(D21,"0")&amp;"|"&amp;TEXT(A21,"0"))</f>
        <v/>
      </c>
    </row>
    <row r="22" ht="22" customHeight="1">
      <c r="A22" s="34" t="n">
        <v>46317</v>
      </c>
      <c r="B22" s="35">
        <f>IF(A22="","",CHOOSE(WEEKDAY(A22,2),"Montag","Dienstag","Mittwoch","Donnerstag","Freitag","Samstag","Sonntag"))</f>
        <v/>
      </c>
      <c r="C22" s="36" t="inlineStr">
        <is>
          <t>25-m-Anlage</t>
        </is>
      </c>
      <c r="D22" s="37" t="n">
        <v>3</v>
      </c>
      <c r="E22" s="38" t="n">
        <v>0.75</v>
      </c>
      <c r="F22" s="38" t="n">
        <v>0.8333333333333334</v>
      </c>
      <c r="G22" s="36" t="inlineStr">
        <is>
          <t>Mannschaftstraining</t>
        </is>
      </c>
      <c r="H22" s="36" t="inlineStr">
        <is>
          <t>Mannschaft B</t>
        </is>
      </c>
      <c r="I22" s="39" t="inlineStr">
        <is>
          <t>Bestätigt</t>
        </is>
      </c>
      <c r="J22" s="36" t="inlineStr">
        <is>
          <t>Muster: reservierte Mannschaftszeit</t>
        </is>
      </c>
      <c r="K22" s="40">
        <f>IF(OR(A22="",C22="",D22="",I22="Storniert"),"",C22&amp;"|"&amp;TEXT(D22,"0")&amp;"|"&amp;TEXT(A22,"0"))</f>
        <v/>
      </c>
    </row>
    <row r="23" ht="22" customHeight="1">
      <c r="A23" s="34" t="n">
        <v>46318</v>
      </c>
      <c r="B23" s="35">
        <f>IF(A23="","",CHOOSE(WEEKDAY(A23,2),"Montag","Dienstag","Mittwoch","Donnerstag","Freitag","Samstag","Sonntag"))</f>
        <v/>
      </c>
      <c r="C23" s="36" t="inlineStr">
        <is>
          <t>25-m-Anlage</t>
        </is>
      </c>
      <c r="D23" s="37" t="n">
        <v>4</v>
      </c>
      <c r="E23" s="38" t="n">
        <v>0.7083333333333334</v>
      </c>
      <c r="F23" s="38" t="n">
        <v>0.7916666666666666</v>
      </c>
      <c r="G23" s="36" t="inlineStr">
        <is>
          <t>Einzeltraining</t>
        </is>
      </c>
      <c r="H23" s="36" t="inlineStr">
        <is>
          <t>Einzeltraining</t>
        </is>
      </c>
      <c r="I23" s="39" t="inlineStr">
        <is>
          <t>Geplant</t>
        </is>
      </c>
      <c r="J23" s="36" t="inlineStr">
        <is>
          <t>Muster: freies Training</t>
        </is>
      </c>
      <c r="K23" s="40">
        <f>IF(OR(A23="",C23="",D23="",I23="Storniert"),"",C23&amp;"|"&amp;TEXT(D23,"0")&amp;"|"&amp;TEXT(A23,"0"))</f>
        <v/>
      </c>
    </row>
    <row r="24" ht="22" customHeight="1">
      <c r="A24" s="34" t="n">
        <v>46316</v>
      </c>
      <c r="B24" s="35">
        <f>IF(A24="","",CHOOSE(WEEKDAY(A24,2),"Montag","Dienstag","Mittwoch","Donnerstag","Freitag","Samstag","Sonntag"))</f>
        <v/>
      </c>
      <c r="C24" s="36" t="inlineStr">
        <is>
          <t>50-m-Anlage</t>
        </is>
      </c>
      <c r="D24" s="37" t="n">
        <v>1</v>
      </c>
      <c r="E24" s="38" t="n">
        <v>0.7083333333333334</v>
      </c>
      <c r="F24" s="38" t="n">
        <v>0.7916666666666666</v>
      </c>
      <c r="G24" s="36" t="inlineStr">
        <is>
          <t>Einzeltraining</t>
        </is>
      </c>
      <c r="H24" s="36" t="inlineStr">
        <is>
          <t>Einzeltraining</t>
        </is>
      </c>
      <c r="I24" s="39" t="inlineStr">
        <is>
          <t>Bestätigt</t>
        </is>
      </c>
      <c r="J24" s="36" t="inlineStr">
        <is>
          <t>Muster: kürzeres Zeitfenster als in der 10-m-Halle</t>
        </is>
      </c>
      <c r="K24" s="40">
        <f>IF(OR(A24="",C24="",D24="",I24="Storniert"),"",C24&amp;"|"&amp;TEXT(D24,"0")&amp;"|"&amp;TEXT(A24,"0"))</f>
        <v/>
      </c>
    </row>
    <row r="25" ht="22" customHeight="1">
      <c r="A25" s="34" t="n">
        <v>46316</v>
      </c>
      <c r="B25" s="35">
        <f>IF(A25="","",CHOOSE(WEEKDAY(A25,2),"Montag","Dienstag","Mittwoch","Donnerstag","Freitag","Samstag","Sonntag"))</f>
        <v/>
      </c>
      <c r="C25" s="36" t="inlineStr">
        <is>
          <t>50-m-Anlage</t>
        </is>
      </c>
      <c r="D25" s="37" t="n">
        <v>2</v>
      </c>
      <c r="E25" s="38" t="n">
        <v>0.7083333333333334</v>
      </c>
      <c r="F25" s="38" t="n">
        <v>0.7916666666666666</v>
      </c>
      <c r="G25" s="36" t="inlineStr">
        <is>
          <t>Einzeltraining</t>
        </is>
      </c>
      <c r="H25" s="36" t="inlineStr">
        <is>
          <t>Einzeltraining</t>
        </is>
      </c>
      <c r="I25" s="39" t="inlineStr">
        <is>
          <t>Bestätigt</t>
        </is>
      </c>
      <c r="J25" s="36" t="inlineStr">
        <is>
          <t>Muster: kürzeres Zeitfenster als in der 10-m-Halle</t>
        </is>
      </c>
      <c r="K25" s="40">
        <f>IF(OR(A25="",C25="",D25="",I25="Storniert"),"",C25&amp;"|"&amp;TEXT(D25,"0")&amp;"|"&amp;TEXT(A25,"0"))</f>
        <v/>
      </c>
    </row>
    <row r="26" ht="22" customHeight="1">
      <c r="A26" s="34" t="n">
        <v>46319</v>
      </c>
      <c r="B26" s="35">
        <f>IF(A26="","",CHOOSE(WEEKDAY(A26,2),"Montag","Dienstag","Mittwoch","Donnerstag","Freitag","Samstag","Sonntag"))</f>
        <v/>
      </c>
      <c r="C26" s="36" t="inlineStr">
        <is>
          <t>50-m-Anlage</t>
        </is>
      </c>
      <c r="D26" s="37" t="n">
        <v>1</v>
      </c>
      <c r="E26" s="38" t="n">
        <v>0.375</v>
      </c>
      <c r="F26" s="38" t="n">
        <v>0.5416666666666666</v>
      </c>
      <c r="G26" s="36" t="inlineStr">
        <is>
          <t>Wettkampf</t>
        </is>
      </c>
      <c r="H26" s="36" t="inlineStr">
        <is>
          <t>Vereinswettkampf</t>
        </is>
      </c>
      <c r="I26" s="39" t="inlineStr">
        <is>
          <t>Geplant</t>
        </is>
      </c>
      <c r="J26" s="36" t="inlineStr">
        <is>
          <t>Muster: Wettkampf</t>
        </is>
      </c>
      <c r="K26" s="40">
        <f>IF(OR(A26="",C26="",D26="",I26="Storniert"),"",C26&amp;"|"&amp;TEXT(D26,"0")&amp;"|"&amp;TEXT(A26,"0"))</f>
        <v/>
      </c>
    </row>
    <row r="27" ht="22" customHeight="1">
      <c r="A27" s="34" t="n">
        <v>46320</v>
      </c>
      <c r="B27" s="35">
        <f>IF(A27="","",CHOOSE(WEEKDAY(A27,2),"Montag","Dienstag","Mittwoch","Donnerstag","Freitag","Samstag","Sonntag"))</f>
        <v/>
      </c>
      <c r="C27" s="36" t="inlineStr">
        <is>
          <t>50-m-Anlage</t>
        </is>
      </c>
      <c r="D27" s="37" t="n">
        <v>2</v>
      </c>
      <c r="E27" s="38" t="n">
        <v>0.4166666666666667</v>
      </c>
      <c r="F27" s="38" t="n">
        <v>0.5</v>
      </c>
      <c r="G27" s="36" t="inlineStr">
        <is>
          <t>Sperrung</t>
        </is>
      </c>
      <c r="H27" s="36" t="inlineStr">
        <is>
          <t>Anlagenpflege</t>
        </is>
      </c>
      <c r="I27" s="39" t="inlineStr">
        <is>
          <t>Bestätigt</t>
        </is>
      </c>
      <c r="J27" s="36" t="inlineStr">
        <is>
          <t>Muster: gesperrter Stand</t>
        </is>
      </c>
      <c r="K27" s="40">
        <f>IF(OR(A27="",C27="",D27="",I27="Storniert"),"",C27&amp;"|"&amp;TEXT(D27,"0")&amp;"|"&amp;TEXT(A27,"0"))</f>
        <v/>
      </c>
    </row>
    <row r="28" ht="22" customHeight="1">
      <c r="A28" s="34" t="n">
        <v>46314</v>
      </c>
      <c r="B28" s="35">
        <f>IF(A28="","",CHOOSE(WEEKDAY(A28,2),"Montag","Dienstag","Mittwoch","Donnerstag","Freitag","Samstag","Sonntag"))</f>
        <v/>
      </c>
      <c r="C28" s="36" t="inlineStr">
        <is>
          <t>10-m-Luftgewehrhalle</t>
        </is>
      </c>
      <c r="D28" s="37" t="n">
        <v>1</v>
      </c>
      <c r="E28" s="38" t="n">
        <v>0.8125</v>
      </c>
      <c r="F28" s="38" t="n">
        <v>0.8541666666666666</v>
      </c>
      <c r="G28" s="36" t="inlineStr">
        <is>
          <t>Einzeltraining</t>
        </is>
      </c>
      <c r="H28" s="36" t="inlineStr">
        <is>
          <t>Einzeltraining</t>
        </is>
      </c>
      <c r="I28" s="39" t="inlineStr">
        <is>
          <t>Geplant</t>
        </is>
      </c>
      <c r="J28" s="36" t="inlineStr">
        <is>
          <t>Muster: zweite Buchung desselben Standes; die Matrix zeigt (+weitere)</t>
        </is>
      </c>
      <c r="K28" s="40">
        <f>IF(OR(A28="",C28="",D28="",I28="Storniert"),"",C28&amp;"|"&amp;TEXT(D28,"0")&amp;"|"&amp;TEXT(A28,"0"))</f>
        <v/>
      </c>
    </row>
    <row r="29">
      <c r="A29" s="41" t="n"/>
      <c r="B29" s="35">
        <f>IF(A29="","",CHOOSE(WEEKDAY(A29,2),"Montag","Dienstag","Mittwoch","Donnerstag","Freitag","Samstag","Sonntag"))</f>
        <v/>
      </c>
      <c r="C29" s="42" t="n"/>
      <c r="D29" s="24" t="n"/>
      <c r="E29" s="43" t="n"/>
      <c r="F29" s="43" t="n"/>
      <c r="G29" s="42" t="n"/>
      <c r="H29" s="42" t="n"/>
      <c r="I29" s="25" t="n"/>
      <c r="J29" s="42" t="n"/>
      <c r="K29" s="40">
        <f>IF(OR(A29="",C29="",D29="",I29="Storniert"),"",C29&amp;"|"&amp;TEXT(D29,"0")&amp;"|"&amp;TEXT(A29,"0"))</f>
        <v/>
      </c>
    </row>
    <row r="30">
      <c r="A30" s="41" t="n"/>
      <c r="B30" s="35">
        <f>IF(A30="","",CHOOSE(WEEKDAY(A30,2),"Montag","Dienstag","Mittwoch","Donnerstag","Freitag","Samstag","Sonntag"))</f>
        <v/>
      </c>
      <c r="C30" s="42" t="n"/>
      <c r="D30" s="24" t="n"/>
      <c r="E30" s="43" t="n"/>
      <c r="F30" s="43" t="n"/>
      <c r="G30" s="42" t="n"/>
      <c r="H30" s="42" t="n"/>
      <c r="I30" s="25" t="n"/>
      <c r="J30" s="42" t="n"/>
      <c r="K30" s="40">
        <f>IF(OR(A30="",C30="",D30="",I30="Storniert"),"",C30&amp;"|"&amp;TEXT(D30,"0")&amp;"|"&amp;TEXT(A30,"0"))</f>
        <v/>
      </c>
    </row>
    <row r="31">
      <c r="A31" s="41" t="n"/>
      <c r="B31" s="35">
        <f>IF(A31="","",CHOOSE(WEEKDAY(A31,2),"Montag","Dienstag","Mittwoch","Donnerstag","Freitag","Samstag","Sonntag"))</f>
        <v/>
      </c>
      <c r="C31" s="42" t="n"/>
      <c r="D31" s="24" t="n"/>
      <c r="E31" s="43" t="n"/>
      <c r="F31" s="43" t="n"/>
      <c r="G31" s="42" t="n"/>
      <c r="H31" s="42" t="n"/>
      <c r="I31" s="25" t="n"/>
      <c r="J31" s="42" t="n"/>
      <c r="K31" s="40">
        <f>IF(OR(A31="",C31="",D31="",I31="Storniert"),"",C31&amp;"|"&amp;TEXT(D31,"0")&amp;"|"&amp;TEXT(A31,"0"))</f>
        <v/>
      </c>
    </row>
    <row r="32">
      <c r="A32" s="41" t="n"/>
      <c r="B32" s="35">
        <f>IF(A32="","",CHOOSE(WEEKDAY(A32,2),"Montag","Dienstag","Mittwoch","Donnerstag","Freitag","Samstag","Sonntag"))</f>
        <v/>
      </c>
      <c r="C32" s="42" t="n"/>
      <c r="D32" s="24" t="n"/>
      <c r="E32" s="43" t="n"/>
      <c r="F32" s="43" t="n"/>
      <c r="G32" s="42" t="n"/>
      <c r="H32" s="42" t="n"/>
      <c r="I32" s="25" t="n"/>
      <c r="J32" s="42" t="n"/>
      <c r="K32" s="40">
        <f>IF(OR(A32="",C32="",D32="",I32="Storniert"),"",C32&amp;"|"&amp;TEXT(D32,"0")&amp;"|"&amp;TEXT(A32,"0"))</f>
        <v/>
      </c>
    </row>
    <row r="33">
      <c r="A33" s="41" t="n"/>
      <c r="B33" s="35">
        <f>IF(A33="","",CHOOSE(WEEKDAY(A33,2),"Montag","Dienstag","Mittwoch","Donnerstag","Freitag","Samstag","Sonntag"))</f>
        <v/>
      </c>
      <c r="C33" s="42" t="n"/>
      <c r="D33" s="24" t="n"/>
      <c r="E33" s="43" t="n"/>
      <c r="F33" s="43" t="n"/>
      <c r="G33" s="42" t="n"/>
      <c r="H33" s="42" t="n"/>
      <c r="I33" s="25" t="n"/>
      <c r="J33" s="42" t="n"/>
      <c r="K33" s="40">
        <f>IF(OR(A33="",C33="",D33="",I33="Storniert"),"",C33&amp;"|"&amp;TEXT(D33,"0")&amp;"|"&amp;TEXT(A33,"0"))</f>
        <v/>
      </c>
    </row>
    <row r="34">
      <c r="A34" s="41" t="n"/>
      <c r="B34" s="35">
        <f>IF(A34="","",CHOOSE(WEEKDAY(A34,2),"Montag","Dienstag","Mittwoch","Donnerstag","Freitag","Samstag","Sonntag"))</f>
        <v/>
      </c>
      <c r="C34" s="42" t="n"/>
      <c r="D34" s="24" t="n"/>
      <c r="E34" s="43" t="n"/>
      <c r="F34" s="43" t="n"/>
      <c r="G34" s="42" t="n"/>
      <c r="H34" s="42" t="n"/>
      <c r="I34" s="25" t="n"/>
      <c r="J34" s="42" t="n"/>
      <c r="K34" s="40">
        <f>IF(OR(A34="",C34="",D34="",I34="Storniert"),"",C34&amp;"|"&amp;TEXT(D34,"0")&amp;"|"&amp;TEXT(A34,"0"))</f>
        <v/>
      </c>
    </row>
    <row r="35">
      <c r="A35" s="41" t="n"/>
      <c r="B35" s="35">
        <f>IF(A35="","",CHOOSE(WEEKDAY(A35,2),"Montag","Dienstag","Mittwoch","Donnerstag","Freitag","Samstag","Sonntag"))</f>
        <v/>
      </c>
      <c r="C35" s="42" t="n"/>
      <c r="D35" s="24" t="n"/>
      <c r="E35" s="43" t="n"/>
      <c r="F35" s="43" t="n"/>
      <c r="G35" s="42" t="n"/>
      <c r="H35" s="42" t="n"/>
      <c r="I35" s="25" t="n"/>
      <c r="J35" s="42" t="n"/>
      <c r="K35" s="40">
        <f>IF(OR(A35="",C35="",D35="",I35="Storniert"),"",C35&amp;"|"&amp;TEXT(D35,"0")&amp;"|"&amp;TEXT(A35,"0"))</f>
        <v/>
      </c>
    </row>
    <row r="36">
      <c r="A36" s="41" t="n"/>
      <c r="B36" s="35">
        <f>IF(A36="","",CHOOSE(WEEKDAY(A36,2),"Montag","Dienstag","Mittwoch","Donnerstag","Freitag","Samstag","Sonntag"))</f>
        <v/>
      </c>
      <c r="C36" s="42" t="n"/>
      <c r="D36" s="24" t="n"/>
      <c r="E36" s="43" t="n"/>
      <c r="F36" s="43" t="n"/>
      <c r="G36" s="42" t="n"/>
      <c r="H36" s="42" t="n"/>
      <c r="I36" s="25" t="n"/>
      <c r="J36" s="42" t="n"/>
      <c r="K36" s="40">
        <f>IF(OR(A36="",C36="",D36="",I36="Storniert"),"",C36&amp;"|"&amp;TEXT(D36,"0")&amp;"|"&amp;TEXT(A36,"0"))</f>
        <v/>
      </c>
    </row>
    <row r="37">
      <c r="A37" s="41" t="n"/>
      <c r="B37" s="35">
        <f>IF(A37="","",CHOOSE(WEEKDAY(A37,2),"Montag","Dienstag","Mittwoch","Donnerstag","Freitag","Samstag","Sonntag"))</f>
        <v/>
      </c>
      <c r="C37" s="42" t="n"/>
      <c r="D37" s="24" t="n"/>
      <c r="E37" s="43" t="n"/>
      <c r="F37" s="43" t="n"/>
      <c r="G37" s="42" t="n"/>
      <c r="H37" s="42" t="n"/>
      <c r="I37" s="25" t="n"/>
      <c r="J37" s="42" t="n"/>
      <c r="K37" s="40">
        <f>IF(OR(A37="",C37="",D37="",I37="Storniert"),"",C37&amp;"|"&amp;TEXT(D37,"0")&amp;"|"&amp;TEXT(A37,"0"))</f>
        <v/>
      </c>
    </row>
    <row r="38">
      <c r="A38" s="41" t="n"/>
      <c r="B38" s="35">
        <f>IF(A38="","",CHOOSE(WEEKDAY(A38,2),"Montag","Dienstag","Mittwoch","Donnerstag","Freitag","Samstag","Sonntag"))</f>
        <v/>
      </c>
      <c r="C38" s="42" t="n"/>
      <c r="D38" s="24" t="n"/>
      <c r="E38" s="43" t="n"/>
      <c r="F38" s="43" t="n"/>
      <c r="G38" s="42" t="n"/>
      <c r="H38" s="42" t="n"/>
      <c r="I38" s="25" t="n"/>
      <c r="J38" s="42" t="n"/>
      <c r="K38" s="40">
        <f>IF(OR(A38="",C38="",D38="",I38="Storniert"),"",C38&amp;"|"&amp;TEXT(D38,"0")&amp;"|"&amp;TEXT(A38,"0"))</f>
        <v/>
      </c>
    </row>
    <row r="39">
      <c r="A39" s="41" t="n"/>
      <c r="B39" s="35">
        <f>IF(A39="","",CHOOSE(WEEKDAY(A39,2),"Montag","Dienstag","Mittwoch","Donnerstag","Freitag","Samstag","Sonntag"))</f>
        <v/>
      </c>
      <c r="C39" s="42" t="n"/>
      <c r="D39" s="24" t="n"/>
      <c r="E39" s="43" t="n"/>
      <c r="F39" s="43" t="n"/>
      <c r="G39" s="42" t="n"/>
      <c r="H39" s="42" t="n"/>
      <c r="I39" s="25" t="n"/>
      <c r="J39" s="42" t="n"/>
      <c r="K39" s="40">
        <f>IF(OR(A39="",C39="",D39="",I39="Storniert"),"",C39&amp;"|"&amp;TEXT(D39,"0")&amp;"|"&amp;TEXT(A39,"0"))</f>
        <v/>
      </c>
    </row>
    <row r="40">
      <c r="A40" s="41" t="n"/>
      <c r="B40" s="35">
        <f>IF(A40="","",CHOOSE(WEEKDAY(A40,2),"Montag","Dienstag","Mittwoch","Donnerstag","Freitag","Samstag","Sonntag"))</f>
        <v/>
      </c>
      <c r="C40" s="42" t="n"/>
      <c r="D40" s="24" t="n"/>
      <c r="E40" s="43" t="n"/>
      <c r="F40" s="43" t="n"/>
      <c r="G40" s="42" t="n"/>
      <c r="H40" s="42" t="n"/>
      <c r="I40" s="25" t="n"/>
      <c r="J40" s="42" t="n"/>
      <c r="K40" s="40">
        <f>IF(OR(A40="",C40="",D40="",I40="Storniert"),"",C40&amp;"|"&amp;TEXT(D40,"0")&amp;"|"&amp;TEXT(A40,"0"))</f>
        <v/>
      </c>
    </row>
    <row r="41">
      <c r="A41" s="41" t="n"/>
      <c r="B41" s="35">
        <f>IF(A41="","",CHOOSE(WEEKDAY(A41,2),"Montag","Dienstag","Mittwoch","Donnerstag","Freitag","Samstag","Sonntag"))</f>
        <v/>
      </c>
      <c r="C41" s="42" t="n"/>
      <c r="D41" s="24" t="n"/>
      <c r="E41" s="43" t="n"/>
      <c r="F41" s="43" t="n"/>
      <c r="G41" s="42" t="n"/>
      <c r="H41" s="42" t="n"/>
      <c r="I41" s="25" t="n"/>
      <c r="J41" s="42" t="n"/>
      <c r="K41" s="40">
        <f>IF(OR(A41="",C41="",D41="",I41="Storniert"),"",C41&amp;"|"&amp;TEXT(D41,"0")&amp;"|"&amp;TEXT(A41,"0"))</f>
        <v/>
      </c>
    </row>
    <row r="42">
      <c r="A42" s="41" t="n"/>
      <c r="B42" s="35">
        <f>IF(A42="","",CHOOSE(WEEKDAY(A42,2),"Montag","Dienstag","Mittwoch","Donnerstag","Freitag","Samstag","Sonntag"))</f>
        <v/>
      </c>
      <c r="C42" s="42" t="n"/>
      <c r="D42" s="24" t="n"/>
      <c r="E42" s="43" t="n"/>
      <c r="F42" s="43" t="n"/>
      <c r="G42" s="42" t="n"/>
      <c r="H42" s="42" t="n"/>
      <c r="I42" s="25" t="n"/>
      <c r="J42" s="42" t="n"/>
      <c r="K42" s="40">
        <f>IF(OR(A42="",C42="",D42="",I42="Storniert"),"",C42&amp;"|"&amp;TEXT(D42,"0")&amp;"|"&amp;TEXT(A42,"0"))</f>
        <v/>
      </c>
    </row>
    <row r="43">
      <c r="A43" s="41" t="n"/>
      <c r="B43" s="35">
        <f>IF(A43="","",CHOOSE(WEEKDAY(A43,2),"Montag","Dienstag","Mittwoch","Donnerstag","Freitag","Samstag","Sonntag"))</f>
        <v/>
      </c>
      <c r="C43" s="42" t="n"/>
      <c r="D43" s="24" t="n"/>
      <c r="E43" s="43" t="n"/>
      <c r="F43" s="43" t="n"/>
      <c r="G43" s="42" t="n"/>
      <c r="H43" s="42" t="n"/>
      <c r="I43" s="25" t="n"/>
      <c r="J43" s="42" t="n"/>
      <c r="K43" s="40">
        <f>IF(OR(A43="",C43="",D43="",I43="Storniert"),"",C43&amp;"|"&amp;TEXT(D43,"0")&amp;"|"&amp;TEXT(A43,"0"))</f>
        <v/>
      </c>
    </row>
    <row r="44">
      <c r="A44" s="41" t="n"/>
      <c r="B44" s="35">
        <f>IF(A44="","",CHOOSE(WEEKDAY(A44,2),"Montag","Dienstag","Mittwoch","Donnerstag","Freitag","Samstag","Sonntag"))</f>
        <v/>
      </c>
      <c r="C44" s="42" t="n"/>
      <c r="D44" s="24" t="n"/>
      <c r="E44" s="43" t="n"/>
      <c r="F44" s="43" t="n"/>
      <c r="G44" s="42" t="n"/>
      <c r="H44" s="42" t="n"/>
      <c r="I44" s="25" t="n"/>
      <c r="J44" s="42" t="n"/>
      <c r="K44" s="40">
        <f>IF(OR(A44="",C44="",D44="",I44="Storniert"),"",C44&amp;"|"&amp;TEXT(D44,"0")&amp;"|"&amp;TEXT(A44,"0"))</f>
        <v/>
      </c>
    </row>
    <row r="45">
      <c r="A45" s="41" t="n"/>
      <c r="B45" s="35">
        <f>IF(A45="","",CHOOSE(WEEKDAY(A45,2),"Montag","Dienstag","Mittwoch","Donnerstag","Freitag","Samstag","Sonntag"))</f>
        <v/>
      </c>
      <c r="C45" s="42" t="n"/>
      <c r="D45" s="24" t="n"/>
      <c r="E45" s="43" t="n"/>
      <c r="F45" s="43" t="n"/>
      <c r="G45" s="42" t="n"/>
      <c r="H45" s="42" t="n"/>
      <c r="I45" s="25" t="n"/>
      <c r="J45" s="42" t="n"/>
      <c r="K45" s="40">
        <f>IF(OR(A45="",C45="",D45="",I45="Storniert"),"",C45&amp;"|"&amp;TEXT(D45,"0")&amp;"|"&amp;TEXT(A45,"0"))</f>
        <v/>
      </c>
    </row>
    <row r="46">
      <c r="A46" s="41" t="n"/>
      <c r="B46" s="35">
        <f>IF(A46="","",CHOOSE(WEEKDAY(A46,2),"Montag","Dienstag","Mittwoch","Donnerstag","Freitag","Samstag","Sonntag"))</f>
        <v/>
      </c>
      <c r="C46" s="42" t="n"/>
      <c r="D46" s="24" t="n"/>
      <c r="E46" s="43" t="n"/>
      <c r="F46" s="43" t="n"/>
      <c r="G46" s="42" t="n"/>
      <c r="H46" s="42" t="n"/>
      <c r="I46" s="25" t="n"/>
      <c r="J46" s="42" t="n"/>
      <c r="K46" s="40">
        <f>IF(OR(A46="",C46="",D46="",I46="Storniert"),"",C46&amp;"|"&amp;TEXT(D46,"0")&amp;"|"&amp;TEXT(A46,"0"))</f>
        <v/>
      </c>
    </row>
    <row r="47">
      <c r="A47" s="41" t="n"/>
      <c r="B47" s="35">
        <f>IF(A47="","",CHOOSE(WEEKDAY(A47,2),"Montag","Dienstag","Mittwoch","Donnerstag","Freitag","Samstag","Sonntag"))</f>
        <v/>
      </c>
      <c r="C47" s="42" t="n"/>
      <c r="D47" s="24" t="n"/>
      <c r="E47" s="43" t="n"/>
      <c r="F47" s="43" t="n"/>
      <c r="G47" s="42" t="n"/>
      <c r="H47" s="42" t="n"/>
      <c r="I47" s="25" t="n"/>
      <c r="J47" s="42" t="n"/>
      <c r="K47" s="40">
        <f>IF(OR(A47="",C47="",D47="",I47="Storniert"),"",C47&amp;"|"&amp;TEXT(D47,"0")&amp;"|"&amp;TEXT(A47,"0"))</f>
        <v/>
      </c>
    </row>
    <row r="48">
      <c r="A48" s="41" t="n"/>
      <c r="B48" s="35">
        <f>IF(A48="","",CHOOSE(WEEKDAY(A48,2),"Montag","Dienstag","Mittwoch","Donnerstag","Freitag","Samstag","Sonntag"))</f>
        <v/>
      </c>
      <c r="C48" s="42" t="n"/>
      <c r="D48" s="24" t="n"/>
      <c r="E48" s="43" t="n"/>
      <c r="F48" s="43" t="n"/>
      <c r="G48" s="42" t="n"/>
      <c r="H48" s="42" t="n"/>
      <c r="I48" s="25" t="n"/>
      <c r="J48" s="42" t="n"/>
      <c r="K48" s="40">
        <f>IF(OR(A48="",C48="",D48="",I48="Storniert"),"",C48&amp;"|"&amp;TEXT(D48,"0")&amp;"|"&amp;TEXT(A48,"0"))</f>
        <v/>
      </c>
    </row>
    <row r="49">
      <c r="A49" s="41" t="n"/>
      <c r="B49" s="35">
        <f>IF(A49="","",CHOOSE(WEEKDAY(A49,2),"Montag","Dienstag","Mittwoch","Donnerstag","Freitag","Samstag","Sonntag"))</f>
        <v/>
      </c>
      <c r="C49" s="42" t="n"/>
      <c r="D49" s="24" t="n"/>
      <c r="E49" s="43" t="n"/>
      <c r="F49" s="43" t="n"/>
      <c r="G49" s="42" t="n"/>
      <c r="H49" s="42" t="n"/>
      <c r="I49" s="25" t="n"/>
      <c r="J49" s="42" t="n"/>
      <c r="K49" s="40">
        <f>IF(OR(A49="",C49="",D49="",I49="Storniert"),"",C49&amp;"|"&amp;TEXT(D49,"0")&amp;"|"&amp;TEXT(A49,"0"))</f>
        <v/>
      </c>
    </row>
    <row r="50">
      <c r="A50" s="41" t="n"/>
      <c r="B50" s="35">
        <f>IF(A50="","",CHOOSE(WEEKDAY(A50,2),"Montag","Dienstag","Mittwoch","Donnerstag","Freitag","Samstag","Sonntag"))</f>
        <v/>
      </c>
      <c r="C50" s="42" t="n"/>
      <c r="D50" s="24" t="n"/>
      <c r="E50" s="43" t="n"/>
      <c r="F50" s="43" t="n"/>
      <c r="G50" s="42" t="n"/>
      <c r="H50" s="42" t="n"/>
      <c r="I50" s="25" t="n"/>
      <c r="J50" s="42" t="n"/>
      <c r="K50" s="40">
        <f>IF(OR(A50="",C50="",D50="",I50="Storniert"),"",C50&amp;"|"&amp;TEXT(D50,"0")&amp;"|"&amp;TEXT(A50,"0"))</f>
        <v/>
      </c>
    </row>
    <row r="51">
      <c r="A51" s="41" t="n"/>
      <c r="B51" s="35">
        <f>IF(A51="","",CHOOSE(WEEKDAY(A51,2),"Montag","Dienstag","Mittwoch","Donnerstag","Freitag","Samstag","Sonntag"))</f>
        <v/>
      </c>
      <c r="C51" s="42" t="n"/>
      <c r="D51" s="24" t="n"/>
      <c r="E51" s="43" t="n"/>
      <c r="F51" s="43" t="n"/>
      <c r="G51" s="42" t="n"/>
      <c r="H51" s="42" t="n"/>
      <c r="I51" s="25" t="n"/>
      <c r="J51" s="42" t="n"/>
      <c r="K51" s="40">
        <f>IF(OR(A51="",C51="",D51="",I51="Storniert"),"",C51&amp;"|"&amp;TEXT(D51,"0")&amp;"|"&amp;TEXT(A51,"0"))</f>
        <v/>
      </c>
    </row>
    <row r="52">
      <c r="A52" s="41" t="n"/>
      <c r="B52" s="35">
        <f>IF(A52="","",CHOOSE(WEEKDAY(A52,2),"Montag","Dienstag","Mittwoch","Donnerstag","Freitag","Samstag","Sonntag"))</f>
        <v/>
      </c>
      <c r="C52" s="42" t="n"/>
      <c r="D52" s="24" t="n"/>
      <c r="E52" s="43" t="n"/>
      <c r="F52" s="43" t="n"/>
      <c r="G52" s="42" t="n"/>
      <c r="H52" s="42" t="n"/>
      <c r="I52" s="25" t="n"/>
      <c r="J52" s="42" t="n"/>
      <c r="K52" s="40">
        <f>IF(OR(A52="",C52="",D52="",I52="Storniert"),"",C52&amp;"|"&amp;TEXT(D52,"0")&amp;"|"&amp;TEXT(A52,"0"))</f>
        <v/>
      </c>
    </row>
    <row r="53">
      <c r="A53" s="41" t="n"/>
      <c r="B53" s="35">
        <f>IF(A53="","",CHOOSE(WEEKDAY(A53,2),"Montag","Dienstag","Mittwoch","Donnerstag","Freitag","Samstag","Sonntag"))</f>
        <v/>
      </c>
      <c r="C53" s="42" t="n"/>
      <c r="D53" s="24" t="n"/>
      <c r="E53" s="43" t="n"/>
      <c r="F53" s="43" t="n"/>
      <c r="G53" s="42" t="n"/>
      <c r="H53" s="42" t="n"/>
      <c r="I53" s="25" t="n"/>
      <c r="J53" s="42" t="n"/>
      <c r="K53" s="40">
        <f>IF(OR(A53="",C53="",D53="",I53="Storniert"),"",C53&amp;"|"&amp;TEXT(D53,"0")&amp;"|"&amp;TEXT(A53,"0"))</f>
        <v/>
      </c>
    </row>
    <row r="54">
      <c r="A54" s="41" t="n"/>
      <c r="B54" s="35">
        <f>IF(A54="","",CHOOSE(WEEKDAY(A54,2),"Montag","Dienstag","Mittwoch","Donnerstag","Freitag","Samstag","Sonntag"))</f>
        <v/>
      </c>
      <c r="C54" s="42" t="n"/>
      <c r="D54" s="24" t="n"/>
      <c r="E54" s="43" t="n"/>
      <c r="F54" s="43" t="n"/>
      <c r="G54" s="42" t="n"/>
      <c r="H54" s="42" t="n"/>
      <c r="I54" s="25" t="n"/>
      <c r="J54" s="42" t="n"/>
      <c r="K54" s="40">
        <f>IF(OR(A54="",C54="",D54="",I54="Storniert"),"",C54&amp;"|"&amp;TEXT(D54,"0")&amp;"|"&amp;TEXT(A54,"0"))</f>
        <v/>
      </c>
    </row>
    <row r="55">
      <c r="A55" s="41" t="n"/>
      <c r="B55" s="35">
        <f>IF(A55="","",CHOOSE(WEEKDAY(A55,2),"Montag","Dienstag","Mittwoch","Donnerstag","Freitag","Samstag","Sonntag"))</f>
        <v/>
      </c>
      <c r="C55" s="42" t="n"/>
      <c r="D55" s="24" t="n"/>
      <c r="E55" s="43" t="n"/>
      <c r="F55" s="43" t="n"/>
      <c r="G55" s="42" t="n"/>
      <c r="H55" s="42" t="n"/>
      <c r="I55" s="25" t="n"/>
      <c r="J55" s="42" t="n"/>
      <c r="K55" s="40">
        <f>IF(OR(A55="",C55="",D55="",I55="Storniert"),"",C55&amp;"|"&amp;TEXT(D55,"0")&amp;"|"&amp;TEXT(A55,"0"))</f>
        <v/>
      </c>
    </row>
    <row r="56">
      <c r="A56" s="41" t="n"/>
      <c r="B56" s="35">
        <f>IF(A56="","",CHOOSE(WEEKDAY(A56,2),"Montag","Dienstag","Mittwoch","Donnerstag","Freitag","Samstag","Sonntag"))</f>
        <v/>
      </c>
      <c r="C56" s="42" t="n"/>
      <c r="D56" s="24" t="n"/>
      <c r="E56" s="43" t="n"/>
      <c r="F56" s="43" t="n"/>
      <c r="G56" s="42" t="n"/>
      <c r="H56" s="42" t="n"/>
      <c r="I56" s="25" t="n"/>
      <c r="J56" s="42" t="n"/>
      <c r="K56" s="40">
        <f>IF(OR(A56="",C56="",D56="",I56="Storniert"),"",C56&amp;"|"&amp;TEXT(D56,"0")&amp;"|"&amp;TEXT(A56,"0"))</f>
        <v/>
      </c>
    </row>
    <row r="57">
      <c r="A57" s="41" t="n"/>
      <c r="B57" s="35">
        <f>IF(A57="","",CHOOSE(WEEKDAY(A57,2),"Montag","Dienstag","Mittwoch","Donnerstag","Freitag","Samstag","Sonntag"))</f>
        <v/>
      </c>
      <c r="C57" s="42" t="n"/>
      <c r="D57" s="24" t="n"/>
      <c r="E57" s="43" t="n"/>
      <c r="F57" s="43" t="n"/>
      <c r="G57" s="42" t="n"/>
      <c r="H57" s="42" t="n"/>
      <c r="I57" s="25" t="n"/>
      <c r="J57" s="42" t="n"/>
      <c r="K57" s="40">
        <f>IF(OR(A57="",C57="",D57="",I57="Storniert"),"",C57&amp;"|"&amp;TEXT(D57,"0")&amp;"|"&amp;TEXT(A57,"0"))</f>
        <v/>
      </c>
    </row>
    <row r="58">
      <c r="A58" s="41" t="n"/>
      <c r="B58" s="35">
        <f>IF(A58="","",CHOOSE(WEEKDAY(A58,2),"Montag","Dienstag","Mittwoch","Donnerstag","Freitag","Samstag","Sonntag"))</f>
        <v/>
      </c>
      <c r="C58" s="42" t="n"/>
      <c r="D58" s="24" t="n"/>
      <c r="E58" s="43" t="n"/>
      <c r="F58" s="43" t="n"/>
      <c r="G58" s="42" t="n"/>
      <c r="H58" s="42" t="n"/>
      <c r="I58" s="25" t="n"/>
      <c r="J58" s="42" t="n"/>
      <c r="K58" s="40">
        <f>IF(OR(A58="",C58="",D58="",I58="Storniert"),"",C58&amp;"|"&amp;TEXT(D58,"0")&amp;"|"&amp;TEXT(A58,"0"))</f>
        <v/>
      </c>
    </row>
    <row r="59">
      <c r="A59" s="41" t="n"/>
      <c r="B59" s="35">
        <f>IF(A59="","",CHOOSE(WEEKDAY(A59,2),"Montag","Dienstag","Mittwoch","Donnerstag","Freitag","Samstag","Sonntag"))</f>
        <v/>
      </c>
      <c r="C59" s="42" t="n"/>
      <c r="D59" s="24" t="n"/>
      <c r="E59" s="43" t="n"/>
      <c r="F59" s="43" t="n"/>
      <c r="G59" s="42" t="n"/>
      <c r="H59" s="42" t="n"/>
      <c r="I59" s="25" t="n"/>
      <c r="J59" s="42" t="n"/>
      <c r="K59" s="40">
        <f>IF(OR(A59="",C59="",D59="",I59="Storniert"),"",C59&amp;"|"&amp;TEXT(D59,"0")&amp;"|"&amp;TEXT(A59,"0"))</f>
        <v/>
      </c>
    </row>
    <row r="60">
      <c r="A60" s="41" t="n"/>
      <c r="B60" s="35">
        <f>IF(A60="","",CHOOSE(WEEKDAY(A60,2),"Montag","Dienstag","Mittwoch","Donnerstag","Freitag","Samstag","Sonntag"))</f>
        <v/>
      </c>
      <c r="C60" s="42" t="n"/>
      <c r="D60" s="24" t="n"/>
      <c r="E60" s="43" t="n"/>
      <c r="F60" s="43" t="n"/>
      <c r="G60" s="42" t="n"/>
      <c r="H60" s="42" t="n"/>
      <c r="I60" s="25" t="n"/>
      <c r="J60" s="42" t="n"/>
      <c r="K60" s="40">
        <f>IF(OR(A60="",C60="",D60="",I60="Storniert"),"",C60&amp;"|"&amp;TEXT(D60,"0")&amp;"|"&amp;TEXT(A60,"0"))</f>
        <v/>
      </c>
    </row>
    <row r="61">
      <c r="A61" s="41" t="n"/>
      <c r="B61" s="35">
        <f>IF(A61="","",CHOOSE(WEEKDAY(A61,2),"Montag","Dienstag","Mittwoch","Donnerstag","Freitag","Samstag","Sonntag"))</f>
        <v/>
      </c>
      <c r="C61" s="42" t="n"/>
      <c r="D61" s="24" t="n"/>
      <c r="E61" s="43" t="n"/>
      <c r="F61" s="43" t="n"/>
      <c r="G61" s="42" t="n"/>
      <c r="H61" s="42" t="n"/>
      <c r="I61" s="25" t="n"/>
      <c r="J61" s="42" t="n"/>
      <c r="K61" s="40">
        <f>IF(OR(A61="",C61="",D61="",I61="Storniert"),"",C61&amp;"|"&amp;TEXT(D61,"0")&amp;"|"&amp;TEXT(A61,"0"))</f>
        <v/>
      </c>
    </row>
    <row r="62">
      <c r="A62" s="41" t="n"/>
      <c r="B62" s="35">
        <f>IF(A62="","",CHOOSE(WEEKDAY(A62,2),"Montag","Dienstag","Mittwoch","Donnerstag","Freitag","Samstag","Sonntag"))</f>
        <v/>
      </c>
      <c r="C62" s="42" t="n"/>
      <c r="D62" s="24" t="n"/>
      <c r="E62" s="43" t="n"/>
      <c r="F62" s="43" t="n"/>
      <c r="G62" s="42" t="n"/>
      <c r="H62" s="42" t="n"/>
      <c r="I62" s="25" t="n"/>
      <c r="J62" s="42" t="n"/>
      <c r="K62" s="40">
        <f>IF(OR(A62="",C62="",D62="",I62="Storniert"),"",C62&amp;"|"&amp;TEXT(D62,"0")&amp;"|"&amp;TEXT(A62,"0"))</f>
        <v/>
      </c>
    </row>
    <row r="63">
      <c r="A63" s="41" t="n"/>
      <c r="B63" s="35">
        <f>IF(A63="","",CHOOSE(WEEKDAY(A63,2),"Montag","Dienstag","Mittwoch","Donnerstag","Freitag","Samstag","Sonntag"))</f>
        <v/>
      </c>
      <c r="C63" s="42" t="n"/>
      <c r="D63" s="24" t="n"/>
      <c r="E63" s="43" t="n"/>
      <c r="F63" s="43" t="n"/>
      <c r="G63" s="42" t="n"/>
      <c r="H63" s="42" t="n"/>
      <c r="I63" s="25" t="n"/>
      <c r="J63" s="42" t="n"/>
      <c r="K63" s="40">
        <f>IF(OR(A63="",C63="",D63="",I63="Storniert"),"",C63&amp;"|"&amp;TEXT(D63,"0")&amp;"|"&amp;TEXT(A63,"0"))</f>
        <v/>
      </c>
    </row>
    <row r="64">
      <c r="A64" s="41" t="n"/>
      <c r="B64" s="35">
        <f>IF(A64="","",CHOOSE(WEEKDAY(A64,2),"Montag","Dienstag","Mittwoch","Donnerstag","Freitag","Samstag","Sonntag"))</f>
        <v/>
      </c>
      <c r="C64" s="42" t="n"/>
      <c r="D64" s="24" t="n"/>
      <c r="E64" s="43" t="n"/>
      <c r="F64" s="43" t="n"/>
      <c r="G64" s="42" t="n"/>
      <c r="H64" s="42" t="n"/>
      <c r="I64" s="25" t="n"/>
      <c r="J64" s="42" t="n"/>
      <c r="K64" s="40">
        <f>IF(OR(A64="",C64="",D64="",I64="Storniert"),"",C64&amp;"|"&amp;TEXT(D64,"0")&amp;"|"&amp;TEXT(A64,"0"))</f>
        <v/>
      </c>
    </row>
    <row r="65">
      <c r="A65" s="41" t="n"/>
      <c r="B65" s="35">
        <f>IF(A65="","",CHOOSE(WEEKDAY(A65,2),"Montag","Dienstag","Mittwoch","Donnerstag","Freitag","Samstag","Sonntag"))</f>
        <v/>
      </c>
      <c r="C65" s="42" t="n"/>
      <c r="D65" s="24" t="n"/>
      <c r="E65" s="43" t="n"/>
      <c r="F65" s="43" t="n"/>
      <c r="G65" s="42" t="n"/>
      <c r="H65" s="42" t="n"/>
      <c r="I65" s="25" t="n"/>
      <c r="J65" s="42" t="n"/>
      <c r="K65" s="40">
        <f>IF(OR(A65="",C65="",D65="",I65="Storniert"),"",C65&amp;"|"&amp;TEXT(D65,"0")&amp;"|"&amp;TEXT(A65,"0"))</f>
        <v/>
      </c>
    </row>
    <row r="66">
      <c r="A66" s="41" t="n"/>
      <c r="B66" s="35">
        <f>IF(A66="","",CHOOSE(WEEKDAY(A66,2),"Montag","Dienstag","Mittwoch","Donnerstag","Freitag","Samstag","Sonntag"))</f>
        <v/>
      </c>
      <c r="C66" s="42" t="n"/>
      <c r="D66" s="24" t="n"/>
      <c r="E66" s="43" t="n"/>
      <c r="F66" s="43" t="n"/>
      <c r="G66" s="42" t="n"/>
      <c r="H66" s="42" t="n"/>
      <c r="I66" s="25" t="n"/>
      <c r="J66" s="42" t="n"/>
      <c r="K66" s="40">
        <f>IF(OR(A66="",C66="",D66="",I66="Storniert"),"",C66&amp;"|"&amp;TEXT(D66,"0")&amp;"|"&amp;TEXT(A66,"0"))</f>
        <v/>
      </c>
    </row>
    <row r="67">
      <c r="A67" s="41" t="n"/>
      <c r="B67" s="35">
        <f>IF(A67="","",CHOOSE(WEEKDAY(A67,2),"Montag","Dienstag","Mittwoch","Donnerstag","Freitag","Samstag","Sonntag"))</f>
        <v/>
      </c>
      <c r="C67" s="42" t="n"/>
      <c r="D67" s="24" t="n"/>
      <c r="E67" s="43" t="n"/>
      <c r="F67" s="43" t="n"/>
      <c r="G67" s="42" t="n"/>
      <c r="H67" s="42" t="n"/>
      <c r="I67" s="25" t="n"/>
      <c r="J67" s="42" t="n"/>
      <c r="K67" s="40">
        <f>IF(OR(A67="",C67="",D67="",I67="Storniert"),"",C67&amp;"|"&amp;TEXT(D67,"0")&amp;"|"&amp;TEXT(A67,"0"))</f>
        <v/>
      </c>
    </row>
    <row r="68">
      <c r="A68" s="41" t="n"/>
      <c r="B68" s="35">
        <f>IF(A68="","",CHOOSE(WEEKDAY(A68,2),"Montag","Dienstag","Mittwoch","Donnerstag","Freitag","Samstag","Sonntag"))</f>
        <v/>
      </c>
      <c r="C68" s="42" t="n"/>
      <c r="D68" s="24" t="n"/>
      <c r="E68" s="43" t="n"/>
      <c r="F68" s="43" t="n"/>
      <c r="G68" s="42" t="n"/>
      <c r="H68" s="42" t="n"/>
      <c r="I68" s="25" t="n"/>
      <c r="J68" s="42" t="n"/>
      <c r="K68" s="40">
        <f>IF(OR(A68="",C68="",D68="",I68="Storniert"),"",C68&amp;"|"&amp;TEXT(D68,"0")&amp;"|"&amp;TEXT(A68,"0"))</f>
        <v/>
      </c>
    </row>
    <row r="69">
      <c r="A69" s="41" t="n"/>
      <c r="B69" s="35">
        <f>IF(A69="","",CHOOSE(WEEKDAY(A69,2),"Montag","Dienstag","Mittwoch","Donnerstag","Freitag","Samstag","Sonntag"))</f>
        <v/>
      </c>
      <c r="C69" s="42" t="n"/>
      <c r="D69" s="24" t="n"/>
      <c r="E69" s="43" t="n"/>
      <c r="F69" s="43" t="n"/>
      <c r="G69" s="42" t="n"/>
      <c r="H69" s="42" t="n"/>
      <c r="I69" s="25" t="n"/>
      <c r="J69" s="42" t="n"/>
      <c r="K69" s="40">
        <f>IF(OR(A69="",C69="",D69="",I69="Storniert"),"",C69&amp;"|"&amp;TEXT(D69,"0")&amp;"|"&amp;TEXT(A69,"0"))</f>
        <v/>
      </c>
    </row>
    <row r="70">
      <c r="A70" s="41" t="n"/>
      <c r="B70" s="35">
        <f>IF(A70="","",CHOOSE(WEEKDAY(A70,2),"Montag","Dienstag","Mittwoch","Donnerstag","Freitag","Samstag","Sonntag"))</f>
        <v/>
      </c>
      <c r="C70" s="42" t="n"/>
      <c r="D70" s="24" t="n"/>
      <c r="E70" s="43" t="n"/>
      <c r="F70" s="43" t="n"/>
      <c r="G70" s="42" t="n"/>
      <c r="H70" s="42" t="n"/>
      <c r="I70" s="25" t="n"/>
      <c r="J70" s="42" t="n"/>
      <c r="K70" s="40">
        <f>IF(OR(A70="",C70="",D70="",I70="Storniert"),"",C70&amp;"|"&amp;TEXT(D70,"0")&amp;"|"&amp;TEXT(A70,"0"))</f>
        <v/>
      </c>
    </row>
    <row r="71">
      <c r="A71" s="41" t="n"/>
      <c r="B71" s="35">
        <f>IF(A71="","",CHOOSE(WEEKDAY(A71,2),"Montag","Dienstag","Mittwoch","Donnerstag","Freitag","Samstag","Sonntag"))</f>
        <v/>
      </c>
      <c r="C71" s="42" t="n"/>
      <c r="D71" s="24" t="n"/>
      <c r="E71" s="43" t="n"/>
      <c r="F71" s="43" t="n"/>
      <c r="G71" s="42" t="n"/>
      <c r="H71" s="42" t="n"/>
      <c r="I71" s="25" t="n"/>
      <c r="J71" s="42" t="n"/>
      <c r="K71" s="40">
        <f>IF(OR(A71="",C71="",D71="",I71="Storniert"),"",C71&amp;"|"&amp;TEXT(D71,"0")&amp;"|"&amp;TEXT(A71,"0"))</f>
        <v/>
      </c>
    </row>
    <row r="72">
      <c r="A72" s="41" t="n"/>
      <c r="B72" s="35">
        <f>IF(A72="","",CHOOSE(WEEKDAY(A72,2),"Montag","Dienstag","Mittwoch","Donnerstag","Freitag","Samstag","Sonntag"))</f>
        <v/>
      </c>
      <c r="C72" s="42" t="n"/>
      <c r="D72" s="24" t="n"/>
      <c r="E72" s="43" t="n"/>
      <c r="F72" s="43" t="n"/>
      <c r="G72" s="42" t="n"/>
      <c r="H72" s="42" t="n"/>
      <c r="I72" s="25" t="n"/>
      <c r="J72" s="42" t="n"/>
      <c r="K72" s="40">
        <f>IF(OR(A72="",C72="",D72="",I72="Storniert"),"",C72&amp;"|"&amp;TEXT(D72,"0")&amp;"|"&amp;TEXT(A72,"0"))</f>
        <v/>
      </c>
    </row>
    <row r="73">
      <c r="A73" s="41" t="n"/>
      <c r="B73" s="35">
        <f>IF(A73="","",CHOOSE(WEEKDAY(A73,2),"Montag","Dienstag","Mittwoch","Donnerstag","Freitag","Samstag","Sonntag"))</f>
        <v/>
      </c>
      <c r="C73" s="42" t="n"/>
      <c r="D73" s="24" t="n"/>
      <c r="E73" s="43" t="n"/>
      <c r="F73" s="43" t="n"/>
      <c r="G73" s="42" t="n"/>
      <c r="H73" s="42" t="n"/>
      <c r="I73" s="25" t="n"/>
      <c r="J73" s="42" t="n"/>
      <c r="K73" s="40">
        <f>IF(OR(A73="",C73="",D73="",I73="Storniert"),"",C73&amp;"|"&amp;TEXT(D73,"0")&amp;"|"&amp;TEXT(A73,"0"))</f>
        <v/>
      </c>
    </row>
    <row r="74">
      <c r="A74" s="41" t="n"/>
      <c r="B74" s="35">
        <f>IF(A74="","",CHOOSE(WEEKDAY(A74,2),"Montag","Dienstag","Mittwoch","Donnerstag","Freitag","Samstag","Sonntag"))</f>
        <v/>
      </c>
      <c r="C74" s="42" t="n"/>
      <c r="D74" s="24" t="n"/>
      <c r="E74" s="43" t="n"/>
      <c r="F74" s="43" t="n"/>
      <c r="G74" s="42" t="n"/>
      <c r="H74" s="42" t="n"/>
      <c r="I74" s="25" t="n"/>
      <c r="J74" s="42" t="n"/>
      <c r="K74" s="40">
        <f>IF(OR(A74="",C74="",D74="",I74="Storniert"),"",C74&amp;"|"&amp;TEXT(D74,"0")&amp;"|"&amp;TEXT(A74,"0"))</f>
        <v/>
      </c>
    </row>
    <row r="75">
      <c r="A75" s="41" t="n"/>
      <c r="B75" s="35">
        <f>IF(A75="","",CHOOSE(WEEKDAY(A75,2),"Montag","Dienstag","Mittwoch","Donnerstag","Freitag","Samstag","Sonntag"))</f>
        <v/>
      </c>
      <c r="C75" s="42" t="n"/>
      <c r="D75" s="24" t="n"/>
      <c r="E75" s="43" t="n"/>
      <c r="F75" s="43" t="n"/>
      <c r="G75" s="42" t="n"/>
      <c r="H75" s="42" t="n"/>
      <c r="I75" s="25" t="n"/>
      <c r="J75" s="42" t="n"/>
      <c r="K75" s="40">
        <f>IF(OR(A75="",C75="",D75="",I75="Storniert"),"",C75&amp;"|"&amp;TEXT(D75,"0")&amp;"|"&amp;TEXT(A75,"0"))</f>
        <v/>
      </c>
    </row>
    <row r="76">
      <c r="A76" s="41" t="n"/>
      <c r="B76" s="35">
        <f>IF(A76="","",CHOOSE(WEEKDAY(A76,2),"Montag","Dienstag","Mittwoch","Donnerstag","Freitag","Samstag","Sonntag"))</f>
        <v/>
      </c>
      <c r="C76" s="42" t="n"/>
      <c r="D76" s="24" t="n"/>
      <c r="E76" s="43" t="n"/>
      <c r="F76" s="43" t="n"/>
      <c r="G76" s="42" t="n"/>
      <c r="H76" s="42" t="n"/>
      <c r="I76" s="25" t="n"/>
      <c r="J76" s="42" t="n"/>
      <c r="K76" s="40">
        <f>IF(OR(A76="",C76="",D76="",I76="Storniert"),"",C76&amp;"|"&amp;TEXT(D76,"0")&amp;"|"&amp;TEXT(A76,"0"))</f>
        <v/>
      </c>
    </row>
    <row r="77">
      <c r="A77" s="41" t="n"/>
      <c r="B77" s="35">
        <f>IF(A77="","",CHOOSE(WEEKDAY(A77,2),"Montag","Dienstag","Mittwoch","Donnerstag","Freitag","Samstag","Sonntag"))</f>
        <v/>
      </c>
      <c r="C77" s="42" t="n"/>
      <c r="D77" s="24" t="n"/>
      <c r="E77" s="43" t="n"/>
      <c r="F77" s="43" t="n"/>
      <c r="G77" s="42" t="n"/>
      <c r="H77" s="42" t="n"/>
      <c r="I77" s="25" t="n"/>
      <c r="J77" s="42" t="n"/>
      <c r="K77" s="40">
        <f>IF(OR(A77="",C77="",D77="",I77="Storniert"),"",C77&amp;"|"&amp;TEXT(D77,"0")&amp;"|"&amp;TEXT(A77,"0"))</f>
        <v/>
      </c>
    </row>
    <row r="78">
      <c r="A78" s="41" t="n"/>
      <c r="B78" s="35">
        <f>IF(A78="","",CHOOSE(WEEKDAY(A78,2),"Montag","Dienstag","Mittwoch","Donnerstag","Freitag","Samstag","Sonntag"))</f>
        <v/>
      </c>
      <c r="C78" s="42" t="n"/>
      <c r="D78" s="24" t="n"/>
      <c r="E78" s="43" t="n"/>
      <c r="F78" s="43" t="n"/>
      <c r="G78" s="42" t="n"/>
      <c r="H78" s="42" t="n"/>
      <c r="I78" s="25" t="n"/>
      <c r="J78" s="42" t="n"/>
      <c r="K78" s="40">
        <f>IF(OR(A78="",C78="",D78="",I78="Storniert"),"",C78&amp;"|"&amp;TEXT(D78,"0")&amp;"|"&amp;TEXT(A78,"0"))</f>
        <v/>
      </c>
    </row>
    <row r="79">
      <c r="A79" s="41" t="n"/>
      <c r="B79" s="35">
        <f>IF(A79="","",CHOOSE(WEEKDAY(A79,2),"Montag","Dienstag","Mittwoch","Donnerstag","Freitag","Samstag","Sonntag"))</f>
        <v/>
      </c>
      <c r="C79" s="42" t="n"/>
      <c r="D79" s="24" t="n"/>
      <c r="E79" s="43" t="n"/>
      <c r="F79" s="43" t="n"/>
      <c r="G79" s="42" t="n"/>
      <c r="H79" s="42" t="n"/>
      <c r="I79" s="25" t="n"/>
      <c r="J79" s="42" t="n"/>
      <c r="K79" s="40">
        <f>IF(OR(A79="",C79="",D79="",I79="Storniert"),"",C79&amp;"|"&amp;TEXT(D79,"0")&amp;"|"&amp;TEXT(A79,"0"))</f>
        <v/>
      </c>
    </row>
    <row r="80">
      <c r="A80" s="41" t="n"/>
      <c r="B80" s="35">
        <f>IF(A80="","",CHOOSE(WEEKDAY(A80,2),"Montag","Dienstag","Mittwoch","Donnerstag","Freitag","Samstag","Sonntag"))</f>
        <v/>
      </c>
      <c r="C80" s="42" t="n"/>
      <c r="D80" s="24" t="n"/>
      <c r="E80" s="43" t="n"/>
      <c r="F80" s="43" t="n"/>
      <c r="G80" s="42" t="n"/>
      <c r="H80" s="42" t="n"/>
      <c r="I80" s="25" t="n"/>
      <c r="J80" s="42" t="n"/>
      <c r="K80" s="40">
        <f>IF(OR(A80="",C80="",D80="",I80="Storniert"),"",C80&amp;"|"&amp;TEXT(D80,"0")&amp;"|"&amp;TEXT(A80,"0"))</f>
        <v/>
      </c>
    </row>
    <row r="81">
      <c r="A81" s="41" t="n"/>
      <c r="B81" s="35">
        <f>IF(A81="","",CHOOSE(WEEKDAY(A81,2),"Montag","Dienstag","Mittwoch","Donnerstag","Freitag","Samstag","Sonntag"))</f>
        <v/>
      </c>
      <c r="C81" s="42" t="n"/>
      <c r="D81" s="24" t="n"/>
      <c r="E81" s="43" t="n"/>
      <c r="F81" s="43" t="n"/>
      <c r="G81" s="42" t="n"/>
      <c r="H81" s="42" t="n"/>
      <c r="I81" s="25" t="n"/>
      <c r="J81" s="42" t="n"/>
      <c r="K81" s="40">
        <f>IF(OR(A81="",C81="",D81="",I81="Storniert"),"",C81&amp;"|"&amp;TEXT(D81,"0")&amp;"|"&amp;TEXT(A81,"0"))</f>
        <v/>
      </c>
    </row>
    <row r="82">
      <c r="A82" s="41" t="n"/>
      <c r="B82" s="35">
        <f>IF(A82="","",CHOOSE(WEEKDAY(A82,2),"Montag","Dienstag","Mittwoch","Donnerstag","Freitag","Samstag","Sonntag"))</f>
        <v/>
      </c>
      <c r="C82" s="42" t="n"/>
      <c r="D82" s="24" t="n"/>
      <c r="E82" s="43" t="n"/>
      <c r="F82" s="43" t="n"/>
      <c r="G82" s="42" t="n"/>
      <c r="H82" s="42" t="n"/>
      <c r="I82" s="25" t="n"/>
      <c r="J82" s="42" t="n"/>
      <c r="K82" s="40">
        <f>IF(OR(A82="",C82="",D82="",I82="Storniert"),"",C82&amp;"|"&amp;TEXT(D82,"0")&amp;"|"&amp;TEXT(A82,"0"))</f>
        <v/>
      </c>
    </row>
    <row r="83">
      <c r="A83" s="41" t="n"/>
      <c r="B83" s="35">
        <f>IF(A83="","",CHOOSE(WEEKDAY(A83,2),"Montag","Dienstag","Mittwoch","Donnerstag","Freitag","Samstag","Sonntag"))</f>
        <v/>
      </c>
      <c r="C83" s="42" t="n"/>
      <c r="D83" s="24" t="n"/>
      <c r="E83" s="43" t="n"/>
      <c r="F83" s="43" t="n"/>
      <c r="G83" s="42" t="n"/>
      <c r="H83" s="42" t="n"/>
      <c r="I83" s="25" t="n"/>
      <c r="J83" s="42" t="n"/>
      <c r="K83" s="40">
        <f>IF(OR(A83="",C83="",D83="",I83="Storniert"),"",C83&amp;"|"&amp;TEXT(D83,"0")&amp;"|"&amp;TEXT(A83,"0"))</f>
        <v/>
      </c>
    </row>
    <row r="84">
      <c r="A84" s="41" t="n"/>
      <c r="B84" s="35">
        <f>IF(A84="","",CHOOSE(WEEKDAY(A84,2),"Montag","Dienstag","Mittwoch","Donnerstag","Freitag","Samstag","Sonntag"))</f>
        <v/>
      </c>
      <c r="C84" s="42" t="n"/>
      <c r="D84" s="24" t="n"/>
      <c r="E84" s="43" t="n"/>
      <c r="F84" s="43" t="n"/>
      <c r="G84" s="42" t="n"/>
      <c r="H84" s="42" t="n"/>
      <c r="I84" s="25" t="n"/>
      <c r="J84" s="42" t="n"/>
      <c r="K84" s="40">
        <f>IF(OR(A84="",C84="",D84="",I84="Storniert"),"",C84&amp;"|"&amp;TEXT(D84,"0")&amp;"|"&amp;TEXT(A84,"0"))</f>
        <v/>
      </c>
    </row>
    <row r="85">
      <c r="A85" s="41" t="n"/>
      <c r="B85" s="35">
        <f>IF(A85="","",CHOOSE(WEEKDAY(A85,2),"Montag","Dienstag","Mittwoch","Donnerstag","Freitag","Samstag","Sonntag"))</f>
        <v/>
      </c>
      <c r="C85" s="42" t="n"/>
      <c r="D85" s="24" t="n"/>
      <c r="E85" s="43" t="n"/>
      <c r="F85" s="43" t="n"/>
      <c r="G85" s="42" t="n"/>
      <c r="H85" s="42" t="n"/>
      <c r="I85" s="25" t="n"/>
      <c r="J85" s="42" t="n"/>
      <c r="K85" s="40">
        <f>IF(OR(A85="",C85="",D85="",I85="Storniert"),"",C85&amp;"|"&amp;TEXT(D85,"0")&amp;"|"&amp;TEXT(A85,"0"))</f>
        <v/>
      </c>
    </row>
    <row r="86">
      <c r="A86" s="41" t="n"/>
      <c r="B86" s="35">
        <f>IF(A86="","",CHOOSE(WEEKDAY(A86,2),"Montag","Dienstag","Mittwoch","Donnerstag","Freitag","Samstag","Sonntag"))</f>
        <v/>
      </c>
      <c r="C86" s="42" t="n"/>
      <c r="D86" s="24" t="n"/>
      <c r="E86" s="43" t="n"/>
      <c r="F86" s="43" t="n"/>
      <c r="G86" s="42" t="n"/>
      <c r="H86" s="42" t="n"/>
      <c r="I86" s="25" t="n"/>
      <c r="J86" s="42" t="n"/>
      <c r="K86" s="40">
        <f>IF(OR(A86="",C86="",D86="",I86="Storniert"),"",C86&amp;"|"&amp;TEXT(D86,"0")&amp;"|"&amp;TEXT(A86,"0"))</f>
        <v/>
      </c>
    </row>
    <row r="87">
      <c r="A87" s="41" t="n"/>
      <c r="B87" s="35">
        <f>IF(A87="","",CHOOSE(WEEKDAY(A87,2),"Montag","Dienstag","Mittwoch","Donnerstag","Freitag","Samstag","Sonntag"))</f>
        <v/>
      </c>
      <c r="C87" s="42" t="n"/>
      <c r="D87" s="24" t="n"/>
      <c r="E87" s="43" t="n"/>
      <c r="F87" s="43" t="n"/>
      <c r="G87" s="42" t="n"/>
      <c r="H87" s="42" t="n"/>
      <c r="I87" s="25" t="n"/>
      <c r="J87" s="42" t="n"/>
      <c r="K87" s="40">
        <f>IF(OR(A87="",C87="",D87="",I87="Storniert"),"",C87&amp;"|"&amp;TEXT(D87,"0")&amp;"|"&amp;TEXT(A87,"0"))</f>
        <v/>
      </c>
    </row>
    <row r="88">
      <c r="A88" s="41" t="n"/>
      <c r="B88" s="35">
        <f>IF(A88="","",CHOOSE(WEEKDAY(A88,2),"Montag","Dienstag","Mittwoch","Donnerstag","Freitag","Samstag","Sonntag"))</f>
        <v/>
      </c>
      <c r="C88" s="42" t="n"/>
      <c r="D88" s="24" t="n"/>
      <c r="E88" s="43" t="n"/>
      <c r="F88" s="43" t="n"/>
      <c r="G88" s="42" t="n"/>
      <c r="H88" s="42" t="n"/>
      <c r="I88" s="25" t="n"/>
      <c r="J88" s="42" t="n"/>
      <c r="K88" s="40">
        <f>IF(OR(A88="",C88="",D88="",I88="Storniert"),"",C88&amp;"|"&amp;TEXT(D88,"0")&amp;"|"&amp;TEXT(A88,"0"))</f>
        <v/>
      </c>
    </row>
    <row r="89">
      <c r="A89" s="41" t="n"/>
      <c r="B89" s="35">
        <f>IF(A89="","",CHOOSE(WEEKDAY(A89,2),"Montag","Dienstag","Mittwoch","Donnerstag","Freitag","Samstag","Sonntag"))</f>
        <v/>
      </c>
      <c r="C89" s="42" t="n"/>
      <c r="D89" s="24" t="n"/>
      <c r="E89" s="43" t="n"/>
      <c r="F89" s="43" t="n"/>
      <c r="G89" s="42" t="n"/>
      <c r="H89" s="42" t="n"/>
      <c r="I89" s="25" t="n"/>
      <c r="J89" s="42" t="n"/>
      <c r="K89" s="40">
        <f>IF(OR(A89="",C89="",D89="",I89="Storniert"),"",C89&amp;"|"&amp;TEXT(D89,"0")&amp;"|"&amp;TEXT(A89,"0"))</f>
        <v/>
      </c>
    </row>
    <row r="90">
      <c r="A90" s="41" t="n"/>
      <c r="B90" s="35">
        <f>IF(A90="","",CHOOSE(WEEKDAY(A90,2),"Montag","Dienstag","Mittwoch","Donnerstag","Freitag","Samstag","Sonntag"))</f>
        <v/>
      </c>
      <c r="C90" s="42" t="n"/>
      <c r="D90" s="24" t="n"/>
      <c r="E90" s="43" t="n"/>
      <c r="F90" s="43" t="n"/>
      <c r="G90" s="42" t="n"/>
      <c r="H90" s="42" t="n"/>
      <c r="I90" s="25" t="n"/>
      <c r="J90" s="42" t="n"/>
      <c r="K90" s="40">
        <f>IF(OR(A90="",C90="",D90="",I90="Storniert"),"",C90&amp;"|"&amp;TEXT(D90,"0")&amp;"|"&amp;TEXT(A90,"0"))</f>
        <v/>
      </c>
    </row>
    <row r="91">
      <c r="A91" s="41" t="n"/>
      <c r="B91" s="35">
        <f>IF(A91="","",CHOOSE(WEEKDAY(A91,2),"Montag","Dienstag","Mittwoch","Donnerstag","Freitag","Samstag","Sonntag"))</f>
        <v/>
      </c>
      <c r="C91" s="42" t="n"/>
      <c r="D91" s="24" t="n"/>
      <c r="E91" s="43" t="n"/>
      <c r="F91" s="43" t="n"/>
      <c r="G91" s="42" t="n"/>
      <c r="H91" s="42" t="n"/>
      <c r="I91" s="25" t="n"/>
      <c r="J91" s="42" t="n"/>
      <c r="K91" s="40">
        <f>IF(OR(A91="",C91="",D91="",I91="Storniert"),"",C91&amp;"|"&amp;TEXT(D91,"0")&amp;"|"&amp;TEXT(A91,"0"))</f>
        <v/>
      </c>
    </row>
    <row r="92">
      <c r="A92" s="41" t="n"/>
      <c r="B92" s="35">
        <f>IF(A92="","",CHOOSE(WEEKDAY(A92,2),"Montag","Dienstag","Mittwoch","Donnerstag","Freitag","Samstag","Sonntag"))</f>
        <v/>
      </c>
      <c r="C92" s="42" t="n"/>
      <c r="D92" s="24" t="n"/>
      <c r="E92" s="43" t="n"/>
      <c r="F92" s="43" t="n"/>
      <c r="G92" s="42" t="n"/>
      <c r="H92" s="42" t="n"/>
      <c r="I92" s="25" t="n"/>
      <c r="J92" s="42" t="n"/>
      <c r="K92" s="40">
        <f>IF(OR(A92="",C92="",D92="",I92="Storniert"),"",C92&amp;"|"&amp;TEXT(D92,"0")&amp;"|"&amp;TEXT(A92,"0"))</f>
        <v/>
      </c>
    </row>
    <row r="93">
      <c r="A93" s="41" t="n"/>
      <c r="B93" s="35">
        <f>IF(A93="","",CHOOSE(WEEKDAY(A93,2),"Montag","Dienstag","Mittwoch","Donnerstag","Freitag","Samstag","Sonntag"))</f>
        <v/>
      </c>
      <c r="C93" s="42" t="n"/>
      <c r="D93" s="24" t="n"/>
      <c r="E93" s="43" t="n"/>
      <c r="F93" s="43" t="n"/>
      <c r="G93" s="42" t="n"/>
      <c r="H93" s="42" t="n"/>
      <c r="I93" s="25" t="n"/>
      <c r="J93" s="42" t="n"/>
      <c r="K93" s="40">
        <f>IF(OR(A93="",C93="",D93="",I93="Storniert"),"",C93&amp;"|"&amp;TEXT(D93,"0")&amp;"|"&amp;TEXT(A93,"0"))</f>
        <v/>
      </c>
    </row>
    <row r="94">
      <c r="A94" s="41" t="n"/>
      <c r="B94" s="35">
        <f>IF(A94="","",CHOOSE(WEEKDAY(A94,2),"Montag","Dienstag","Mittwoch","Donnerstag","Freitag","Samstag","Sonntag"))</f>
        <v/>
      </c>
      <c r="C94" s="42" t="n"/>
      <c r="D94" s="24" t="n"/>
      <c r="E94" s="43" t="n"/>
      <c r="F94" s="43" t="n"/>
      <c r="G94" s="42" t="n"/>
      <c r="H94" s="42" t="n"/>
      <c r="I94" s="25" t="n"/>
      <c r="J94" s="42" t="n"/>
      <c r="K94" s="40">
        <f>IF(OR(A94="",C94="",D94="",I94="Storniert"),"",C94&amp;"|"&amp;TEXT(D94,"0")&amp;"|"&amp;TEXT(A94,"0"))</f>
        <v/>
      </c>
    </row>
    <row r="95">
      <c r="A95" s="41" t="n"/>
      <c r="B95" s="35">
        <f>IF(A95="","",CHOOSE(WEEKDAY(A95,2),"Montag","Dienstag","Mittwoch","Donnerstag","Freitag","Samstag","Sonntag"))</f>
        <v/>
      </c>
      <c r="C95" s="42" t="n"/>
      <c r="D95" s="24" t="n"/>
      <c r="E95" s="43" t="n"/>
      <c r="F95" s="43" t="n"/>
      <c r="G95" s="42" t="n"/>
      <c r="H95" s="42" t="n"/>
      <c r="I95" s="25" t="n"/>
      <c r="J95" s="42" t="n"/>
      <c r="K95" s="40">
        <f>IF(OR(A95="",C95="",D95="",I95="Storniert"),"",C95&amp;"|"&amp;TEXT(D95,"0")&amp;"|"&amp;TEXT(A95,"0"))</f>
        <v/>
      </c>
    </row>
    <row r="96">
      <c r="A96" s="41" t="n"/>
      <c r="B96" s="35">
        <f>IF(A96="","",CHOOSE(WEEKDAY(A96,2),"Montag","Dienstag","Mittwoch","Donnerstag","Freitag","Samstag","Sonntag"))</f>
        <v/>
      </c>
      <c r="C96" s="42" t="n"/>
      <c r="D96" s="24" t="n"/>
      <c r="E96" s="43" t="n"/>
      <c r="F96" s="43" t="n"/>
      <c r="G96" s="42" t="n"/>
      <c r="H96" s="42" t="n"/>
      <c r="I96" s="25" t="n"/>
      <c r="J96" s="42" t="n"/>
      <c r="K96" s="40">
        <f>IF(OR(A96="",C96="",D96="",I96="Storniert"),"",C96&amp;"|"&amp;TEXT(D96,"0")&amp;"|"&amp;TEXT(A96,"0"))</f>
        <v/>
      </c>
    </row>
    <row r="97">
      <c r="A97" s="41" t="n"/>
      <c r="B97" s="35">
        <f>IF(A97="","",CHOOSE(WEEKDAY(A97,2),"Montag","Dienstag","Mittwoch","Donnerstag","Freitag","Samstag","Sonntag"))</f>
        <v/>
      </c>
      <c r="C97" s="42" t="n"/>
      <c r="D97" s="24" t="n"/>
      <c r="E97" s="43" t="n"/>
      <c r="F97" s="43" t="n"/>
      <c r="G97" s="42" t="n"/>
      <c r="H97" s="42" t="n"/>
      <c r="I97" s="25" t="n"/>
      <c r="J97" s="42" t="n"/>
      <c r="K97" s="40">
        <f>IF(OR(A97="",C97="",D97="",I97="Storniert"),"",C97&amp;"|"&amp;TEXT(D97,"0")&amp;"|"&amp;TEXT(A97,"0"))</f>
        <v/>
      </c>
    </row>
    <row r="98">
      <c r="A98" s="41" t="n"/>
      <c r="B98" s="35">
        <f>IF(A98="","",CHOOSE(WEEKDAY(A98,2),"Montag","Dienstag","Mittwoch","Donnerstag","Freitag","Samstag","Sonntag"))</f>
        <v/>
      </c>
      <c r="C98" s="42" t="n"/>
      <c r="D98" s="24" t="n"/>
      <c r="E98" s="43" t="n"/>
      <c r="F98" s="43" t="n"/>
      <c r="G98" s="42" t="n"/>
      <c r="H98" s="42" t="n"/>
      <c r="I98" s="25" t="n"/>
      <c r="J98" s="42" t="n"/>
      <c r="K98" s="40">
        <f>IF(OR(A98="",C98="",D98="",I98="Storniert"),"",C98&amp;"|"&amp;TEXT(D98,"0")&amp;"|"&amp;TEXT(A98,"0"))</f>
        <v/>
      </c>
    </row>
    <row r="99">
      <c r="A99" s="41" t="n"/>
      <c r="B99" s="35">
        <f>IF(A99="","",CHOOSE(WEEKDAY(A99,2),"Montag","Dienstag","Mittwoch","Donnerstag","Freitag","Samstag","Sonntag"))</f>
        <v/>
      </c>
      <c r="C99" s="42" t="n"/>
      <c r="D99" s="24" t="n"/>
      <c r="E99" s="43" t="n"/>
      <c r="F99" s="43" t="n"/>
      <c r="G99" s="42" t="n"/>
      <c r="H99" s="42" t="n"/>
      <c r="I99" s="25" t="n"/>
      <c r="J99" s="42" t="n"/>
      <c r="K99" s="40">
        <f>IF(OR(A99="",C99="",D99="",I99="Storniert"),"",C99&amp;"|"&amp;TEXT(D99,"0")&amp;"|"&amp;TEXT(A99,"0"))</f>
        <v/>
      </c>
    </row>
    <row r="100">
      <c r="A100" s="41" t="n"/>
      <c r="B100" s="35">
        <f>IF(A100="","",CHOOSE(WEEKDAY(A100,2),"Montag","Dienstag","Mittwoch","Donnerstag","Freitag","Samstag","Sonntag"))</f>
        <v/>
      </c>
      <c r="C100" s="42" t="n"/>
      <c r="D100" s="24" t="n"/>
      <c r="E100" s="43" t="n"/>
      <c r="F100" s="43" t="n"/>
      <c r="G100" s="42" t="n"/>
      <c r="H100" s="42" t="n"/>
      <c r="I100" s="25" t="n"/>
      <c r="J100" s="42" t="n"/>
      <c r="K100" s="40">
        <f>IF(OR(A100="",C100="",D100="",I100="Storniert"),"",C100&amp;"|"&amp;TEXT(D100,"0")&amp;"|"&amp;TEXT(A100,"0"))</f>
        <v/>
      </c>
    </row>
    <row r="101">
      <c r="A101" s="41" t="n"/>
      <c r="B101" s="35">
        <f>IF(A101="","",CHOOSE(WEEKDAY(A101,2),"Montag","Dienstag","Mittwoch","Donnerstag","Freitag","Samstag","Sonntag"))</f>
        <v/>
      </c>
      <c r="C101" s="42" t="n"/>
      <c r="D101" s="24" t="n"/>
      <c r="E101" s="43" t="n"/>
      <c r="F101" s="43" t="n"/>
      <c r="G101" s="42" t="n"/>
      <c r="H101" s="42" t="n"/>
      <c r="I101" s="25" t="n"/>
      <c r="J101" s="42" t="n"/>
      <c r="K101" s="40">
        <f>IF(OR(A101="",C101="",D101="",I101="Storniert"),"",C101&amp;"|"&amp;TEXT(D101,"0")&amp;"|"&amp;TEXT(A101,"0"))</f>
        <v/>
      </c>
    </row>
    <row r="102">
      <c r="A102" s="41" t="n"/>
      <c r="B102" s="35">
        <f>IF(A102="","",CHOOSE(WEEKDAY(A102,2),"Montag","Dienstag","Mittwoch","Donnerstag","Freitag","Samstag","Sonntag"))</f>
        <v/>
      </c>
      <c r="C102" s="42" t="n"/>
      <c r="D102" s="24" t="n"/>
      <c r="E102" s="43" t="n"/>
      <c r="F102" s="43" t="n"/>
      <c r="G102" s="42" t="n"/>
      <c r="H102" s="42" t="n"/>
      <c r="I102" s="25" t="n"/>
      <c r="J102" s="42" t="n"/>
      <c r="K102" s="40">
        <f>IF(OR(A102="",C102="",D102="",I102="Storniert"),"",C102&amp;"|"&amp;TEXT(D102,"0")&amp;"|"&amp;TEXT(A102,"0"))</f>
        <v/>
      </c>
    </row>
    <row r="103">
      <c r="A103" s="41" t="n"/>
      <c r="B103" s="35">
        <f>IF(A103="","",CHOOSE(WEEKDAY(A103,2),"Montag","Dienstag","Mittwoch","Donnerstag","Freitag","Samstag","Sonntag"))</f>
        <v/>
      </c>
      <c r="C103" s="42" t="n"/>
      <c r="D103" s="24" t="n"/>
      <c r="E103" s="43" t="n"/>
      <c r="F103" s="43" t="n"/>
      <c r="G103" s="42" t="n"/>
      <c r="H103" s="42" t="n"/>
      <c r="I103" s="25" t="n"/>
      <c r="J103" s="42" t="n"/>
      <c r="K103" s="40">
        <f>IF(OR(A103="",C103="",D103="",I103="Storniert"),"",C103&amp;"|"&amp;TEXT(D103,"0")&amp;"|"&amp;TEXT(A103,"0"))</f>
        <v/>
      </c>
    </row>
    <row r="104">
      <c r="A104" s="41" t="n"/>
      <c r="B104" s="35">
        <f>IF(A104="","",CHOOSE(WEEKDAY(A104,2),"Montag","Dienstag","Mittwoch","Donnerstag","Freitag","Samstag","Sonntag"))</f>
        <v/>
      </c>
      <c r="C104" s="42" t="n"/>
      <c r="D104" s="24" t="n"/>
      <c r="E104" s="43" t="n"/>
      <c r="F104" s="43" t="n"/>
      <c r="G104" s="42" t="n"/>
      <c r="H104" s="42" t="n"/>
      <c r="I104" s="25" t="n"/>
      <c r="J104" s="42" t="n"/>
      <c r="K104" s="40">
        <f>IF(OR(A104="",C104="",D104="",I104="Storniert"),"",C104&amp;"|"&amp;TEXT(D104,"0")&amp;"|"&amp;TEXT(A104,"0"))</f>
        <v/>
      </c>
    </row>
    <row r="105">
      <c r="A105" s="41" t="n"/>
      <c r="B105" s="35">
        <f>IF(A105="","",CHOOSE(WEEKDAY(A105,2),"Montag","Dienstag","Mittwoch","Donnerstag","Freitag","Samstag","Sonntag"))</f>
        <v/>
      </c>
      <c r="C105" s="42" t="n"/>
      <c r="D105" s="24" t="n"/>
      <c r="E105" s="43" t="n"/>
      <c r="F105" s="43" t="n"/>
      <c r="G105" s="42" t="n"/>
      <c r="H105" s="42" t="n"/>
      <c r="I105" s="25" t="n"/>
      <c r="J105" s="42" t="n"/>
      <c r="K105" s="40">
        <f>IF(OR(A105="",C105="",D105="",I105="Storniert"),"",C105&amp;"|"&amp;TEXT(D105,"0")&amp;"|"&amp;TEXT(A105,"0"))</f>
        <v/>
      </c>
    </row>
    <row r="106">
      <c r="A106" s="41" t="n"/>
      <c r="B106" s="35">
        <f>IF(A106="","",CHOOSE(WEEKDAY(A106,2),"Montag","Dienstag","Mittwoch","Donnerstag","Freitag","Samstag","Sonntag"))</f>
        <v/>
      </c>
      <c r="C106" s="42" t="n"/>
      <c r="D106" s="24" t="n"/>
      <c r="E106" s="43" t="n"/>
      <c r="F106" s="43" t="n"/>
      <c r="G106" s="42" t="n"/>
      <c r="H106" s="42" t="n"/>
      <c r="I106" s="25" t="n"/>
      <c r="J106" s="42" t="n"/>
      <c r="K106" s="40">
        <f>IF(OR(A106="",C106="",D106="",I106="Storniert"),"",C106&amp;"|"&amp;TEXT(D106,"0")&amp;"|"&amp;TEXT(A106,"0"))</f>
        <v/>
      </c>
    </row>
    <row r="107">
      <c r="A107" s="41" t="n"/>
      <c r="B107" s="35">
        <f>IF(A107="","",CHOOSE(WEEKDAY(A107,2),"Montag","Dienstag","Mittwoch","Donnerstag","Freitag","Samstag","Sonntag"))</f>
        <v/>
      </c>
      <c r="C107" s="42" t="n"/>
      <c r="D107" s="24" t="n"/>
      <c r="E107" s="43" t="n"/>
      <c r="F107" s="43" t="n"/>
      <c r="G107" s="42" t="n"/>
      <c r="H107" s="42" t="n"/>
      <c r="I107" s="25" t="n"/>
      <c r="J107" s="42" t="n"/>
      <c r="K107" s="40">
        <f>IF(OR(A107="",C107="",D107="",I107="Storniert"),"",C107&amp;"|"&amp;TEXT(D107,"0")&amp;"|"&amp;TEXT(A107,"0"))</f>
        <v/>
      </c>
    </row>
    <row r="108">
      <c r="A108" s="41" t="n"/>
      <c r="B108" s="35">
        <f>IF(A108="","",CHOOSE(WEEKDAY(A108,2),"Montag","Dienstag","Mittwoch","Donnerstag","Freitag","Samstag","Sonntag"))</f>
        <v/>
      </c>
      <c r="C108" s="42" t="n"/>
      <c r="D108" s="24" t="n"/>
      <c r="E108" s="43" t="n"/>
      <c r="F108" s="43" t="n"/>
      <c r="G108" s="42" t="n"/>
      <c r="H108" s="42" t="n"/>
      <c r="I108" s="25" t="n"/>
      <c r="J108" s="42" t="n"/>
      <c r="K108" s="40">
        <f>IF(OR(A108="",C108="",D108="",I108="Storniert"),"",C108&amp;"|"&amp;TEXT(D108,"0")&amp;"|"&amp;TEXT(A108,"0"))</f>
        <v/>
      </c>
    </row>
    <row r="109">
      <c r="A109" s="41" t="n"/>
      <c r="B109" s="35">
        <f>IF(A109="","",CHOOSE(WEEKDAY(A109,2),"Montag","Dienstag","Mittwoch","Donnerstag","Freitag","Samstag","Sonntag"))</f>
        <v/>
      </c>
      <c r="C109" s="42" t="n"/>
      <c r="D109" s="24" t="n"/>
      <c r="E109" s="43" t="n"/>
      <c r="F109" s="43" t="n"/>
      <c r="G109" s="42" t="n"/>
      <c r="H109" s="42" t="n"/>
      <c r="I109" s="25" t="n"/>
      <c r="J109" s="42" t="n"/>
      <c r="K109" s="40">
        <f>IF(OR(A109="",C109="",D109="",I109="Storniert"),"",C109&amp;"|"&amp;TEXT(D109,"0")&amp;"|"&amp;TEXT(A109,"0"))</f>
        <v/>
      </c>
    </row>
    <row r="110">
      <c r="A110" s="41" t="n"/>
      <c r="B110" s="35">
        <f>IF(A110="","",CHOOSE(WEEKDAY(A110,2),"Montag","Dienstag","Mittwoch","Donnerstag","Freitag","Samstag","Sonntag"))</f>
        <v/>
      </c>
      <c r="C110" s="42" t="n"/>
      <c r="D110" s="24" t="n"/>
      <c r="E110" s="43" t="n"/>
      <c r="F110" s="43" t="n"/>
      <c r="G110" s="42" t="n"/>
      <c r="H110" s="42" t="n"/>
      <c r="I110" s="25" t="n"/>
      <c r="J110" s="42" t="n"/>
      <c r="K110" s="40">
        <f>IF(OR(A110="",C110="",D110="",I110="Storniert"),"",C110&amp;"|"&amp;TEXT(D110,"0")&amp;"|"&amp;TEXT(A110,"0"))</f>
        <v/>
      </c>
    </row>
    <row r="111">
      <c r="A111" s="41" t="n"/>
      <c r="B111" s="35">
        <f>IF(A111="","",CHOOSE(WEEKDAY(A111,2),"Montag","Dienstag","Mittwoch","Donnerstag","Freitag","Samstag","Sonntag"))</f>
        <v/>
      </c>
      <c r="C111" s="42" t="n"/>
      <c r="D111" s="24" t="n"/>
      <c r="E111" s="43" t="n"/>
      <c r="F111" s="43" t="n"/>
      <c r="G111" s="42" t="n"/>
      <c r="H111" s="42" t="n"/>
      <c r="I111" s="25" t="n"/>
      <c r="J111" s="42" t="n"/>
      <c r="K111" s="40">
        <f>IF(OR(A111="",C111="",D111="",I111="Storniert"),"",C111&amp;"|"&amp;TEXT(D111,"0")&amp;"|"&amp;TEXT(A111,"0"))</f>
        <v/>
      </c>
    </row>
    <row r="112">
      <c r="A112" s="41" t="n"/>
      <c r="B112" s="35">
        <f>IF(A112="","",CHOOSE(WEEKDAY(A112,2),"Montag","Dienstag","Mittwoch","Donnerstag","Freitag","Samstag","Sonntag"))</f>
        <v/>
      </c>
      <c r="C112" s="42" t="n"/>
      <c r="D112" s="24" t="n"/>
      <c r="E112" s="43" t="n"/>
      <c r="F112" s="43" t="n"/>
      <c r="G112" s="42" t="n"/>
      <c r="H112" s="42" t="n"/>
      <c r="I112" s="25" t="n"/>
      <c r="J112" s="42" t="n"/>
      <c r="K112" s="40">
        <f>IF(OR(A112="",C112="",D112="",I112="Storniert"),"",C112&amp;"|"&amp;TEXT(D112,"0")&amp;"|"&amp;TEXT(A112,"0"))</f>
        <v/>
      </c>
    </row>
    <row r="113">
      <c r="A113" s="41" t="n"/>
      <c r="B113" s="35">
        <f>IF(A113="","",CHOOSE(WEEKDAY(A113,2),"Montag","Dienstag","Mittwoch","Donnerstag","Freitag","Samstag","Sonntag"))</f>
        <v/>
      </c>
      <c r="C113" s="42" t="n"/>
      <c r="D113" s="24" t="n"/>
      <c r="E113" s="43" t="n"/>
      <c r="F113" s="43" t="n"/>
      <c r="G113" s="42" t="n"/>
      <c r="H113" s="42" t="n"/>
      <c r="I113" s="25" t="n"/>
      <c r="J113" s="42" t="n"/>
      <c r="K113" s="40">
        <f>IF(OR(A113="",C113="",D113="",I113="Storniert"),"",C113&amp;"|"&amp;TEXT(D113,"0")&amp;"|"&amp;TEXT(A113,"0"))</f>
        <v/>
      </c>
    </row>
    <row r="114">
      <c r="A114" s="41" t="n"/>
      <c r="B114" s="35">
        <f>IF(A114="","",CHOOSE(WEEKDAY(A114,2),"Montag","Dienstag","Mittwoch","Donnerstag","Freitag","Samstag","Sonntag"))</f>
        <v/>
      </c>
      <c r="C114" s="42" t="n"/>
      <c r="D114" s="24" t="n"/>
      <c r="E114" s="43" t="n"/>
      <c r="F114" s="43" t="n"/>
      <c r="G114" s="42" t="n"/>
      <c r="H114" s="42" t="n"/>
      <c r="I114" s="25" t="n"/>
      <c r="J114" s="42" t="n"/>
      <c r="K114" s="40">
        <f>IF(OR(A114="",C114="",D114="",I114="Storniert"),"",C114&amp;"|"&amp;TEXT(D114,"0")&amp;"|"&amp;TEXT(A114,"0"))</f>
        <v/>
      </c>
    </row>
    <row r="115">
      <c r="A115" s="41" t="n"/>
      <c r="B115" s="35">
        <f>IF(A115="","",CHOOSE(WEEKDAY(A115,2),"Montag","Dienstag","Mittwoch","Donnerstag","Freitag","Samstag","Sonntag"))</f>
        <v/>
      </c>
      <c r="C115" s="42" t="n"/>
      <c r="D115" s="24" t="n"/>
      <c r="E115" s="43" t="n"/>
      <c r="F115" s="43" t="n"/>
      <c r="G115" s="42" t="n"/>
      <c r="H115" s="42" t="n"/>
      <c r="I115" s="25" t="n"/>
      <c r="J115" s="42" t="n"/>
      <c r="K115" s="40">
        <f>IF(OR(A115="",C115="",D115="",I115="Storniert"),"",C115&amp;"|"&amp;TEXT(D115,"0")&amp;"|"&amp;TEXT(A115,"0"))</f>
        <v/>
      </c>
    </row>
    <row r="116">
      <c r="A116" s="41" t="n"/>
      <c r="B116" s="35">
        <f>IF(A116="","",CHOOSE(WEEKDAY(A116,2),"Montag","Dienstag","Mittwoch","Donnerstag","Freitag","Samstag","Sonntag"))</f>
        <v/>
      </c>
      <c r="C116" s="42" t="n"/>
      <c r="D116" s="24" t="n"/>
      <c r="E116" s="43" t="n"/>
      <c r="F116" s="43" t="n"/>
      <c r="G116" s="42" t="n"/>
      <c r="H116" s="42" t="n"/>
      <c r="I116" s="25" t="n"/>
      <c r="J116" s="42" t="n"/>
      <c r="K116" s="40">
        <f>IF(OR(A116="",C116="",D116="",I116="Storniert"),"",C116&amp;"|"&amp;TEXT(D116,"0")&amp;"|"&amp;TEXT(A116,"0"))</f>
        <v/>
      </c>
    </row>
    <row r="117">
      <c r="A117" s="41" t="n"/>
      <c r="B117" s="35">
        <f>IF(A117="","",CHOOSE(WEEKDAY(A117,2),"Montag","Dienstag","Mittwoch","Donnerstag","Freitag","Samstag","Sonntag"))</f>
        <v/>
      </c>
      <c r="C117" s="42" t="n"/>
      <c r="D117" s="24" t="n"/>
      <c r="E117" s="43" t="n"/>
      <c r="F117" s="43" t="n"/>
      <c r="G117" s="42" t="n"/>
      <c r="H117" s="42" t="n"/>
      <c r="I117" s="25" t="n"/>
      <c r="J117" s="42" t="n"/>
      <c r="K117" s="40">
        <f>IF(OR(A117="",C117="",D117="",I117="Storniert"),"",C117&amp;"|"&amp;TEXT(D117,"0")&amp;"|"&amp;TEXT(A117,"0"))</f>
        <v/>
      </c>
    </row>
    <row r="118">
      <c r="A118" s="41" t="n"/>
      <c r="B118" s="35">
        <f>IF(A118="","",CHOOSE(WEEKDAY(A118,2),"Montag","Dienstag","Mittwoch","Donnerstag","Freitag","Samstag","Sonntag"))</f>
        <v/>
      </c>
      <c r="C118" s="42" t="n"/>
      <c r="D118" s="24" t="n"/>
      <c r="E118" s="43" t="n"/>
      <c r="F118" s="43" t="n"/>
      <c r="G118" s="42" t="n"/>
      <c r="H118" s="42" t="n"/>
      <c r="I118" s="25" t="n"/>
      <c r="J118" s="42" t="n"/>
      <c r="K118" s="40">
        <f>IF(OR(A118="",C118="",D118="",I118="Storniert"),"",C118&amp;"|"&amp;TEXT(D118,"0")&amp;"|"&amp;TEXT(A118,"0"))</f>
        <v/>
      </c>
    </row>
    <row r="119">
      <c r="A119" s="41" t="n"/>
      <c r="B119" s="35">
        <f>IF(A119="","",CHOOSE(WEEKDAY(A119,2),"Montag","Dienstag","Mittwoch","Donnerstag","Freitag","Samstag","Sonntag"))</f>
        <v/>
      </c>
      <c r="C119" s="42" t="n"/>
      <c r="D119" s="24" t="n"/>
      <c r="E119" s="43" t="n"/>
      <c r="F119" s="43" t="n"/>
      <c r="G119" s="42" t="n"/>
      <c r="H119" s="42" t="n"/>
      <c r="I119" s="25" t="n"/>
      <c r="J119" s="42" t="n"/>
      <c r="K119" s="40">
        <f>IF(OR(A119="",C119="",D119="",I119="Storniert"),"",C119&amp;"|"&amp;TEXT(D119,"0")&amp;"|"&amp;TEXT(A119,"0"))</f>
        <v/>
      </c>
    </row>
    <row r="120">
      <c r="A120" s="41" t="n"/>
      <c r="B120" s="35">
        <f>IF(A120="","",CHOOSE(WEEKDAY(A120,2),"Montag","Dienstag","Mittwoch","Donnerstag","Freitag","Samstag","Sonntag"))</f>
        <v/>
      </c>
      <c r="C120" s="42" t="n"/>
      <c r="D120" s="24" t="n"/>
      <c r="E120" s="43" t="n"/>
      <c r="F120" s="43" t="n"/>
      <c r="G120" s="42" t="n"/>
      <c r="H120" s="42" t="n"/>
      <c r="I120" s="25" t="n"/>
      <c r="J120" s="42" t="n"/>
      <c r="K120" s="40">
        <f>IF(OR(A120="",C120="",D120="",I120="Storniert"),"",C120&amp;"|"&amp;TEXT(D120,"0")&amp;"|"&amp;TEXT(A120,"0"))</f>
        <v/>
      </c>
    </row>
    <row r="121">
      <c r="A121" s="41" t="n"/>
      <c r="B121" s="35">
        <f>IF(A121="","",CHOOSE(WEEKDAY(A121,2),"Montag","Dienstag","Mittwoch","Donnerstag","Freitag","Samstag","Sonntag"))</f>
        <v/>
      </c>
      <c r="C121" s="42" t="n"/>
      <c r="D121" s="24" t="n"/>
      <c r="E121" s="43" t="n"/>
      <c r="F121" s="43" t="n"/>
      <c r="G121" s="42" t="n"/>
      <c r="H121" s="42" t="n"/>
      <c r="I121" s="25" t="n"/>
      <c r="J121" s="42" t="n"/>
      <c r="K121" s="40">
        <f>IF(OR(A121="",C121="",D121="",I121="Storniert"),"",C121&amp;"|"&amp;TEXT(D121,"0")&amp;"|"&amp;TEXT(A121,"0"))</f>
        <v/>
      </c>
    </row>
    <row r="122">
      <c r="A122" s="41" t="n"/>
      <c r="B122" s="35">
        <f>IF(A122="","",CHOOSE(WEEKDAY(A122,2),"Montag","Dienstag","Mittwoch","Donnerstag","Freitag","Samstag","Sonntag"))</f>
        <v/>
      </c>
      <c r="C122" s="42" t="n"/>
      <c r="D122" s="24" t="n"/>
      <c r="E122" s="43" t="n"/>
      <c r="F122" s="43" t="n"/>
      <c r="G122" s="42" t="n"/>
      <c r="H122" s="42" t="n"/>
      <c r="I122" s="25" t="n"/>
      <c r="J122" s="42" t="n"/>
      <c r="K122" s="40">
        <f>IF(OR(A122="",C122="",D122="",I122="Storniert"),"",C122&amp;"|"&amp;TEXT(D122,"0")&amp;"|"&amp;TEXT(A122,"0"))</f>
        <v/>
      </c>
    </row>
    <row r="123">
      <c r="A123" s="41" t="n"/>
      <c r="B123" s="35">
        <f>IF(A123="","",CHOOSE(WEEKDAY(A123,2),"Montag","Dienstag","Mittwoch","Donnerstag","Freitag","Samstag","Sonntag"))</f>
        <v/>
      </c>
      <c r="C123" s="42" t="n"/>
      <c r="D123" s="24" t="n"/>
      <c r="E123" s="43" t="n"/>
      <c r="F123" s="43" t="n"/>
      <c r="G123" s="42" t="n"/>
      <c r="H123" s="42" t="n"/>
      <c r="I123" s="25" t="n"/>
      <c r="J123" s="42" t="n"/>
      <c r="K123" s="40">
        <f>IF(OR(A123="",C123="",D123="",I123="Storniert"),"",C123&amp;"|"&amp;TEXT(D123,"0")&amp;"|"&amp;TEXT(A123,"0"))</f>
        <v/>
      </c>
    </row>
    <row r="124">
      <c r="A124" s="41" t="n"/>
      <c r="B124" s="35">
        <f>IF(A124="","",CHOOSE(WEEKDAY(A124,2),"Montag","Dienstag","Mittwoch","Donnerstag","Freitag","Samstag","Sonntag"))</f>
        <v/>
      </c>
      <c r="C124" s="42" t="n"/>
      <c r="D124" s="24" t="n"/>
      <c r="E124" s="43" t="n"/>
      <c r="F124" s="43" t="n"/>
      <c r="G124" s="42" t="n"/>
      <c r="H124" s="42" t="n"/>
      <c r="I124" s="25" t="n"/>
      <c r="J124" s="42" t="n"/>
      <c r="K124" s="40">
        <f>IF(OR(A124="",C124="",D124="",I124="Storniert"),"",C124&amp;"|"&amp;TEXT(D124,"0")&amp;"|"&amp;TEXT(A124,"0"))</f>
        <v/>
      </c>
    </row>
    <row r="125">
      <c r="A125" s="41" t="n"/>
      <c r="B125" s="35">
        <f>IF(A125="","",CHOOSE(WEEKDAY(A125,2),"Montag","Dienstag","Mittwoch","Donnerstag","Freitag","Samstag","Sonntag"))</f>
        <v/>
      </c>
      <c r="C125" s="42" t="n"/>
      <c r="D125" s="24" t="n"/>
      <c r="E125" s="43" t="n"/>
      <c r="F125" s="43" t="n"/>
      <c r="G125" s="42" t="n"/>
      <c r="H125" s="42" t="n"/>
      <c r="I125" s="25" t="n"/>
      <c r="J125" s="42" t="n"/>
      <c r="K125" s="40">
        <f>IF(OR(A125="",C125="",D125="",I125="Storniert"),"",C125&amp;"|"&amp;TEXT(D125,"0")&amp;"|"&amp;TEXT(A125,"0"))</f>
        <v/>
      </c>
    </row>
    <row r="126">
      <c r="A126" s="41" t="n"/>
      <c r="B126" s="35">
        <f>IF(A126="","",CHOOSE(WEEKDAY(A126,2),"Montag","Dienstag","Mittwoch","Donnerstag","Freitag","Samstag","Sonntag"))</f>
        <v/>
      </c>
      <c r="C126" s="42" t="n"/>
      <c r="D126" s="24" t="n"/>
      <c r="E126" s="43" t="n"/>
      <c r="F126" s="43" t="n"/>
      <c r="G126" s="42" t="n"/>
      <c r="H126" s="42" t="n"/>
      <c r="I126" s="25" t="n"/>
      <c r="J126" s="42" t="n"/>
      <c r="K126" s="40">
        <f>IF(OR(A126="",C126="",D126="",I126="Storniert"),"",C126&amp;"|"&amp;TEXT(D126,"0")&amp;"|"&amp;TEXT(A126,"0"))</f>
        <v/>
      </c>
    </row>
    <row r="127">
      <c r="A127" s="41" t="n"/>
      <c r="B127" s="35">
        <f>IF(A127="","",CHOOSE(WEEKDAY(A127,2),"Montag","Dienstag","Mittwoch","Donnerstag","Freitag","Samstag","Sonntag"))</f>
        <v/>
      </c>
      <c r="C127" s="42" t="n"/>
      <c r="D127" s="24" t="n"/>
      <c r="E127" s="43" t="n"/>
      <c r="F127" s="43" t="n"/>
      <c r="G127" s="42" t="n"/>
      <c r="H127" s="42" t="n"/>
      <c r="I127" s="25" t="n"/>
      <c r="J127" s="42" t="n"/>
      <c r="K127" s="40">
        <f>IF(OR(A127="",C127="",D127="",I127="Storniert"),"",C127&amp;"|"&amp;TEXT(D127,"0")&amp;"|"&amp;TEXT(A127,"0"))</f>
        <v/>
      </c>
    </row>
    <row r="128">
      <c r="A128" s="41" t="n"/>
      <c r="B128" s="35">
        <f>IF(A128="","",CHOOSE(WEEKDAY(A128,2),"Montag","Dienstag","Mittwoch","Donnerstag","Freitag","Samstag","Sonntag"))</f>
        <v/>
      </c>
      <c r="C128" s="42" t="n"/>
      <c r="D128" s="24" t="n"/>
      <c r="E128" s="43" t="n"/>
      <c r="F128" s="43" t="n"/>
      <c r="G128" s="42" t="n"/>
      <c r="H128" s="42" t="n"/>
      <c r="I128" s="25" t="n"/>
      <c r="J128" s="42" t="n"/>
      <c r="K128" s="40">
        <f>IF(OR(A128="",C128="",D128="",I128="Storniert"),"",C128&amp;"|"&amp;TEXT(D128,"0")&amp;"|"&amp;TEXT(A128,"0"))</f>
        <v/>
      </c>
    </row>
    <row r="129">
      <c r="A129" s="41" t="n"/>
      <c r="B129" s="35">
        <f>IF(A129="","",CHOOSE(WEEKDAY(A129,2),"Montag","Dienstag","Mittwoch","Donnerstag","Freitag","Samstag","Sonntag"))</f>
        <v/>
      </c>
      <c r="C129" s="42" t="n"/>
      <c r="D129" s="24" t="n"/>
      <c r="E129" s="43" t="n"/>
      <c r="F129" s="43" t="n"/>
      <c r="G129" s="42" t="n"/>
      <c r="H129" s="42" t="n"/>
      <c r="I129" s="25" t="n"/>
      <c r="J129" s="42" t="n"/>
      <c r="K129" s="40">
        <f>IF(OR(A129="",C129="",D129="",I129="Storniert"),"",C129&amp;"|"&amp;TEXT(D129,"0")&amp;"|"&amp;TEXT(A129,"0"))</f>
        <v/>
      </c>
    </row>
    <row r="130">
      <c r="A130" s="41" t="n"/>
      <c r="B130" s="35">
        <f>IF(A130="","",CHOOSE(WEEKDAY(A130,2),"Montag","Dienstag","Mittwoch","Donnerstag","Freitag","Samstag","Sonntag"))</f>
        <v/>
      </c>
      <c r="C130" s="42" t="n"/>
      <c r="D130" s="24" t="n"/>
      <c r="E130" s="43" t="n"/>
      <c r="F130" s="43" t="n"/>
      <c r="G130" s="42" t="n"/>
      <c r="H130" s="42" t="n"/>
      <c r="I130" s="25" t="n"/>
      <c r="J130" s="42" t="n"/>
      <c r="K130" s="40">
        <f>IF(OR(A130="",C130="",D130="",I130="Storniert"),"",C130&amp;"|"&amp;TEXT(D130,"0")&amp;"|"&amp;TEXT(A130,"0"))</f>
        <v/>
      </c>
    </row>
    <row r="131">
      <c r="A131" s="41" t="n"/>
      <c r="B131" s="35">
        <f>IF(A131="","",CHOOSE(WEEKDAY(A131,2),"Montag","Dienstag","Mittwoch","Donnerstag","Freitag","Samstag","Sonntag"))</f>
        <v/>
      </c>
      <c r="C131" s="42" t="n"/>
      <c r="D131" s="24" t="n"/>
      <c r="E131" s="43" t="n"/>
      <c r="F131" s="43" t="n"/>
      <c r="G131" s="42" t="n"/>
      <c r="H131" s="42" t="n"/>
      <c r="I131" s="25" t="n"/>
      <c r="J131" s="42" t="n"/>
      <c r="K131" s="40">
        <f>IF(OR(A131="",C131="",D131="",I131="Storniert"),"",C131&amp;"|"&amp;TEXT(D131,"0")&amp;"|"&amp;TEXT(A131,"0"))</f>
        <v/>
      </c>
    </row>
    <row r="132">
      <c r="A132" s="41" t="n"/>
      <c r="B132" s="35">
        <f>IF(A132="","",CHOOSE(WEEKDAY(A132,2),"Montag","Dienstag","Mittwoch","Donnerstag","Freitag","Samstag","Sonntag"))</f>
        <v/>
      </c>
      <c r="C132" s="42" t="n"/>
      <c r="D132" s="24" t="n"/>
      <c r="E132" s="43" t="n"/>
      <c r="F132" s="43" t="n"/>
      <c r="G132" s="42" t="n"/>
      <c r="H132" s="42" t="n"/>
      <c r="I132" s="25" t="n"/>
      <c r="J132" s="42" t="n"/>
      <c r="K132" s="40">
        <f>IF(OR(A132="",C132="",D132="",I132="Storniert"),"",C132&amp;"|"&amp;TEXT(D132,"0")&amp;"|"&amp;TEXT(A132,"0"))</f>
        <v/>
      </c>
    </row>
    <row r="133">
      <c r="A133" s="41" t="n"/>
      <c r="B133" s="35">
        <f>IF(A133="","",CHOOSE(WEEKDAY(A133,2),"Montag","Dienstag","Mittwoch","Donnerstag","Freitag","Samstag","Sonntag"))</f>
        <v/>
      </c>
      <c r="C133" s="42" t="n"/>
      <c r="D133" s="24" t="n"/>
      <c r="E133" s="43" t="n"/>
      <c r="F133" s="43" t="n"/>
      <c r="G133" s="42" t="n"/>
      <c r="H133" s="42" t="n"/>
      <c r="I133" s="25" t="n"/>
      <c r="J133" s="42" t="n"/>
      <c r="K133" s="40">
        <f>IF(OR(A133="",C133="",D133="",I133="Storniert"),"",C133&amp;"|"&amp;TEXT(D133,"0")&amp;"|"&amp;TEXT(A133,"0"))</f>
        <v/>
      </c>
    </row>
    <row r="134">
      <c r="A134" s="41" t="n"/>
      <c r="B134" s="35">
        <f>IF(A134="","",CHOOSE(WEEKDAY(A134,2),"Montag","Dienstag","Mittwoch","Donnerstag","Freitag","Samstag","Sonntag"))</f>
        <v/>
      </c>
      <c r="C134" s="42" t="n"/>
      <c r="D134" s="24" t="n"/>
      <c r="E134" s="43" t="n"/>
      <c r="F134" s="43" t="n"/>
      <c r="G134" s="42" t="n"/>
      <c r="H134" s="42" t="n"/>
      <c r="I134" s="25" t="n"/>
      <c r="J134" s="42" t="n"/>
      <c r="K134" s="40">
        <f>IF(OR(A134="",C134="",D134="",I134="Storniert"),"",C134&amp;"|"&amp;TEXT(D134,"0")&amp;"|"&amp;TEXT(A134,"0"))</f>
        <v/>
      </c>
    </row>
    <row r="135">
      <c r="A135" s="41" t="n"/>
      <c r="B135" s="35">
        <f>IF(A135="","",CHOOSE(WEEKDAY(A135,2),"Montag","Dienstag","Mittwoch","Donnerstag","Freitag","Samstag","Sonntag"))</f>
        <v/>
      </c>
      <c r="C135" s="42" t="n"/>
      <c r="D135" s="24" t="n"/>
      <c r="E135" s="43" t="n"/>
      <c r="F135" s="43" t="n"/>
      <c r="G135" s="42" t="n"/>
      <c r="H135" s="42" t="n"/>
      <c r="I135" s="25" t="n"/>
      <c r="J135" s="42" t="n"/>
      <c r="K135" s="40">
        <f>IF(OR(A135="",C135="",D135="",I135="Storniert"),"",C135&amp;"|"&amp;TEXT(D135,"0")&amp;"|"&amp;TEXT(A135,"0"))</f>
        <v/>
      </c>
    </row>
    <row r="136">
      <c r="A136" s="41" t="n"/>
      <c r="B136" s="35">
        <f>IF(A136="","",CHOOSE(WEEKDAY(A136,2),"Montag","Dienstag","Mittwoch","Donnerstag","Freitag","Samstag","Sonntag"))</f>
        <v/>
      </c>
      <c r="C136" s="42" t="n"/>
      <c r="D136" s="24" t="n"/>
      <c r="E136" s="43" t="n"/>
      <c r="F136" s="43" t="n"/>
      <c r="G136" s="42" t="n"/>
      <c r="H136" s="42" t="n"/>
      <c r="I136" s="25" t="n"/>
      <c r="J136" s="42" t="n"/>
      <c r="K136" s="40">
        <f>IF(OR(A136="",C136="",D136="",I136="Storniert"),"",C136&amp;"|"&amp;TEXT(D136,"0")&amp;"|"&amp;TEXT(A136,"0"))</f>
        <v/>
      </c>
    </row>
    <row r="137">
      <c r="A137" s="41" t="n"/>
      <c r="B137" s="35">
        <f>IF(A137="","",CHOOSE(WEEKDAY(A137,2),"Montag","Dienstag","Mittwoch","Donnerstag","Freitag","Samstag","Sonntag"))</f>
        <v/>
      </c>
      <c r="C137" s="42" t="n"/>
      <c r="D137" s="24" t="n"/>
      <c r="E137" s="43" t="n"/>
      <c r="F137" s="43" t="n"/>
      <c r="G137" s="42" t="n"/>
      <c r="H137" s="42" t="n"/>
      <c r="I137" s="25" t="n"/>
      <c r="J137" s="42" t="n"/>
      <c r="K137" s="40">
        <f>IF(OR(A137="",C137="",D137="",I137="Storniert"),"",C137&amp;"|"&amp;TEXT(D137,"0")&amp;"|"&amp;TEXT(A137,"0"))</f>
        <v/>
      </c>
    </row>
    <row r="138">
      <c r="A138" s="41" t="n"/>
      <c r="B138" s="35">
        <f>IF(A138="","",CHOOSE(WEEKDAY(A138,2),"Montag","Dienstag","Mittwoch","Donnerstag","Freitag","Samstag","Sonntag"))</f>
        <v/>
      </c>
      <c r="C138" s="42" t="n"/>
      <c r="D138" s="24" t="n"/>
      <c r="E138" s="43" t="n"/>
      <c r="F138" s="43" t="n"/>
      <c r="G138" s="42" t="n"/>
      <c r="H138" s="42" t="n"/>
      <c r="I138" s="25" t="n"/>
      <c r="J138" s="42" t="n"/>
      <c r="K138" s="40">
        <f>IF(OR(A138="",C138="",D138="",I138="Storniert"),"",C138&amp;"|"&amp;TEXT(D138,"0")&amp;"|"&amp;TEXT(A138,"0"))</f>
        <v/>
      </c>
    </row>
    <row r="139">
      <c r="A139" s="41" t="n"/>
      <c r="B139" s="35">
        <f>IF(A139="","",CHOOSE(WEEKDAY(A139,2),"Montag","Dienstag","Mittwoch","Donnerstag","Freitag","Samstag","Sonntag"))</f>
        <v/>
      </c>
      <c r="C139" s="42" t="n"/>
      <c r="D139" s="24" t="n"/>
      <c r="E139" s="43" t="n"/>
      <c r="F139" s="43" t="n"/>
      <c r="G139" s="42" t="n"/>
      <c r="H139" s="42" t="n"/>
      <c r="I139" s="25" t="n"/>
      <c r="J139" s="42" t="n"/>
      <c r="K139" s="40">
        <f>IF(OR(A139="",C139="",D139="",I139="Storniert"),"",C139&amp;"|"&amp;TEXT(D139,"0")&amp;"|"&amp;TEXT(A139,"0"))</f>
        <v/>
      </c>
    </row>
    <row r="140">
      <c r="A140" s="41" t="n"/>
      <c r="B140" s="35">
        <f>IF(A140="","",CHOOSE(WEEKDAY(A140,2),"Montag","Dienstag","Mittwoch","Donnerstag","Freitag","Samstag","Sonntag"))</f>
        <v/>
      </c>
      <c r="C140" s="42" t="n"/>
      <c r="D140" s="24" t="n"/>
      <c r="E140" s="43" t="n"/>
      <c r="F140" s="43" t="n"/>
      <c r="G140" s="42" t="n"/>
      <c r="H140" s="42" t="n"/>
      <c r="I140" s="25" t="n"/>
      <c r="J140" s="42" t="n"/>
      <c r="K140" s="40">
        <f>IF(OR(A140="",C140="",D140="",I140="Storniert"),"",C140&amp;"|"&amp;TEXT(D140,"0")&amp;"|"&amp;TEXT(A140,"0"))</f>
        <v/>
      </c>
    </row>
    <row r="141">
      <c r="A141" s="41" t="n"/>
      <c r="B141" s="35">
        <f>IF(A141="","",CHOOSE(WEEKDAY(A141,2),"Montag","Dienstag","Mittwoch","Donnerstag","Freitag","Samstag","Sonntag"))</f>
        <v/>
      </c>
      <c r="C141" s="42" t="n"/>
      <c r="D141" s="24" t="n"/>
      <c r="E141" s="43" t="n"/>
      <c r="F141" s="43" t="n"/>
      <c r="G141" s="42" t="n"/>
      <c r="H141" s="42" t="n"/>
      <c r="I141" s="25" t="n"/>
      <c r="J141" s="42" t="n"/>
      <c r="K141" s="40">
        <f>IF(OR(A141="",C141="",D141="",I141="Storniert"),"",C141&amp;"|"&amp;TEXT(D141,"0")&amp;"|"&amp;TEXT(A141,"0"))</f>
        <v/>
      </c>
    </row>
    <row r="142">
      <c r="A142" s="41" t="n"/>
      <c r="B142" s="35">
        <f>IF(A142="","",CHOOSE(WEEKDAY(A142,2),"Montag","Dienstag","Mittwoch","Donnerstag","Freitag","Samstag","Sonntag"))</f>
        <v/>
      </c>
      <c r="C142" s="42" t="n"/>
      <c r="D142" s="24" t="n"/>
      <c r="E142" s="43" t="n"/>
      <c r="F142" s="43" t="n"/>
      <c r="G142" s="42" t="n"/>
      <c r="H142" s="42" t="n"/>
      <c r="I142" s="25" t="n"/>
      <c r="J142" s="42" t="n"/>
      <c r="K142" s="40">
        <f>IF(OR(A142="",C142="",D142="",I142="Storniert"),"",C142&amp;"|"&amp;TEXT(D142,"0")&amp;"|"&amp;TEXT(A142,"0"))</f>
        <v/>
      </c>
    </row>
    <row r="143">
      <c r="A143" s="41" t="n"/>
      <c r="B143" s="35">
        <f>IF(A143="","",CHOOSE(WEEKDAY(A143,2),"Montag","Dienstag","Mittwoch","Donnerstag","Freitag","Samstag","Sonntag"))</f>
        <v/>
      </c>
      <c r="C143" s="42" t="n"/>
      <c r="D143" s="24" t="n"/>
      <c r="E143" s="43" t="n"/>
      <c r="F143" s="43" t="n"/>
      <c r="G143" s="42" t="n"/>
      <c r="H143" s="42" t="n"/>
      <c r="I143" s="25" t="n"/>
      <c r="J143" s="42" t="n"/>
      <c r="K143" s="40">
        <f>IF(OR(A143="",C143="",D143="",I143="Storniert"),"",C143&amp;"|"&amp;TEXT(D143,"0")&amp;"|"&amp;TEXT(A143,"0"))</f>
        <v/>
      </c>
    </row>
    <row r="144">
      <c r="A144" s="41" t="n"/>
      <c r="B144" s="35">
        <f>IF(A144="","",CHOOSE(WEEKDAY(A144,2),"Montag","Dienstag","Mittwoch","Donnerstag","Freitag","Samstag","Sonntag"))</f>
        <v/>
      </c>
      <c r="C144" s="42" t="n"/>
      <c r="D144" s="24" t="n"/>
      <c r="E144" s="43" t="n"/>
      <c r="F144" s="43" t="n"/>
      <c r="G144" s="42" t="n"/>
      <c r="H144" s="42" t="n"/>
      <c r="I144" s="25" t="n"/>
      <c r="J144" s="42" t="n"/>
      <c r="K144" s="40">
        <f>IF(OR(A144="",C144="",D144="",I144="Storniert"),"",C144&amp;"|"&amp;TEXT(D144,"0")&amp;"|"&amp;TEXT(A144,"0"))</f>
        <v/>
      </c>
    </row>
    <row r="145">
      <c r="A145" s="41" t="n"/>
      <c r="B145" s="35">
        <f>IF(A145="","",CHOOSE(WEEKDAY(A145,2),"Montag","Dienstag","Mittwoch","Donnerstag","Freitag","Samstag","Sonntag"))</f>
        <v/>
      </c>
      <c r="C145" s="42" t="n"/>
      <c r="D145" s="24" t="n"/>
      <c r="E145" s="43" t="n"/>
      <c r="F145" s="43" t="n"/>
      <c r="G145" s="42" t="n"/>
      <c r="H145" s="42" t="n"/>
      <c r="I145" s="25" t="n"/>
      <c r="J145" s="42" t="n"/>
      <c r="K145" s="40">
        <f>IF(OR(A145="",C145="",D145="",I145="Storniert"),"",C145&amp;"|"&amp;TEXT(D145,"0")&amp;"|"&amp;TEXT(A145,"0"))</f>
        <v/>
      </c>
    </row>
    <row r="146">
      <c r="A146" s="41" t="n"/>
      <c r="B146" s="35">
        <f>IF(A146="","",CHOOSE(WEEKDAY(A146,2),"Montag","Dienstag","Mittwoch","Donnerstag","Freitag","Samstag","Sonntag"))</f>
        <v/>
      </c>
      <c r="C146" s="42" t="n"/>
      <c r="D146" s="24" t="n"/>
      <c r="E146" s="43" t="n"/>
      <c r="F146" s="43" t="n"/>
      <c r="G146" s="42" t="n"/>
      <c r="H146" s="42" t="n"/>
      <c r="I146" s="25" t="n"/>
      <c r="J146" s="42" t="n"/>
      <c r="K146" s="40">
        <f>IF(OR(A146="",C146="",D146="",I146="Storniert"),"",C146&amp;"|"&amp;TEXT(D146,"0")&amp;"|"&amp;TEXT(A146,"0"))</f>
        <v/>
      </c>
    </row>
    <row r="147">
      <c r="A147" s="41" t="n"/>
      <c r="B147" s="35">
        <f>IF(A147="","",CHOOSE(WEEKDAY(A147,2),"Montag","Dienstag","Mittwoch","Donnerstag","Freitag","Samstag","Sonntag"))</f>
        <v/>
      </c>
      <c r="C147" s="42" t="n"/>
      <c r="D147" s="24" t="n"/>
      <c r="E147" s="43" t="n"/>
      <c r="F147" s="43" t="n"/>
      <c r="G147" s="42" t="n"/>
      <c r="H147" s="42" t="n"/>
      <c r="I147" s="25" t="n"/>
      <c r="J147" s="42" t="n"/>
      <c r="K147" s="40">
        <f>IF(OR(A147="",C147="",D147="",I147="Storniert"),"",C147&amp;"|"&amp;TEXT(D147,"0")&amp;"|"&amp;TEXT(A147,"0"))</f>
        <v/>
      </c>
    </row>
    <row r="148">
      <c r="A148" s="41" t="n"/>
      <c r="B148" s="35">
        <f>IF(A148="","",CHOOSE(WEEKDAY(A148,2),"Montag","Dienstag","Mittwoch","Donnerstag","Freitag","Samstag","Sonntag"))</f>
        <v/>
      </c>
      <c r="C148" s="42" t="n"/>
      <c r="D148" s="24" t="n"/>
      <c r="E148" s="43" t="n"/>
      <c r="F148" s="43" t="n"/>
      <c r="G148" s="42" t="n"/>
      <c r="H148" s="42" t="n"/>
      <c r="I148" s="25" t="n"/>
      <c r="J148" s="42" t="n"/>
      <c r="K148" s="40">
        <f>IF(OR(A148="",C148="",D148="",I148="Storniert"),"",C148&amp;"|"&amp;TEXT(D148,"0")&amp;"|"&amp;TEXT(A148,"0"))</f>
        <v/>
      </c>
    </row>
    <row r="149">
      <c r="A149" s="41" t="n"/>
      <c r="B149" s="35">
        <f>IF(A149="","",CHOOSE(WEEKDAY(A149,2),"Montag","Dienstag","Mittwoch","Donnerstag","Freitag","Samstag","Sonntag"))</f>
        <v/>
      </c>
      <c r="C149" s="42" t="n"/>
      <c r="D149" s="24" t="n"/>
      <c r="E149" s="43" t="n"/>
      <c r="F149" s="43" t="n"/>
      <c r="G149" s="42" t="n"/>
      <c r="H149" s="42" t="n"/>
      <c r="I149" s="25" t="n"/>
      <c r="J149" s="42" t="n"/>
      <c r="K149" s="40">
        <f>IF(OR(A149="",C149="",D149="",I149="Storniert"),"",C149&amp;"|"&amp;TEXT(D149,"0")&amp;"|"&amp;TEXT(A149,"0"))</f>
        <v/>
      </c>
    </row>
    <row r="150">
      <c r="A150" s="41" t="n"/>
      <c r="B150" s="35">
        <f>IF(A150="","",CHOOSE(WEEKDAY(A150,2),"Montag","Dienstag","Mittwoch","Donnerstag","Freitag","Samstag","Sonntag"))</f>
        <v/>
      </c>
      <c r="C150" s="42" t="n"/>
      <c r="D150" s="24" t="n"/>
      <c r="E150" s="43" t="n"/>
      <c r="F150" s="43" t="n"/>
      <c r="G150" s="42" t="n"/>
      <c r="H150" s="42" t="n"/>
      <c r="I150" s="25" t="n"/>
      <c r="J150" s="42" t="n"/>
      <c r="K150" s="40">
        <f>IF(OR(A150="",C150="",D150="",I150="Storniert"),"",C150&amp;"|"&amp;TEXT(D150,"0")&amp;"|"&amp;TEXT(A150,"0"))</f>
        <v/>
      </c>
    </row>
    <row r="151">
      <c r="A151" s="41" t="n"/>
      <c r="B151" s="35">
        <f>IF(A151="","",CHOOSE(WEEKDAY(A151,2),"Montag","Dienstag","Mittwoch","Donnerstag","Freitag","Samstag","Sonntag"))</f>
        <v/>
      </c>
      <c r="C151" s="42" t="n"/>
      <c r="D151" s="24" t="n"/>
      <c r="E151" s="43" t="n"/>
      <c r="F151" s="43" t="n"/>
      <c r="G151" s="42" t="n"/>
      <c r="H151" s="42" t="n"/>
      <c r="I151" s="25" t="n"/>
      <c r="J151" s="42" t="n"/>
      <c r="K151" s="40">
        <f>IF(OR(A151="",C151="",D151="",I151="Storniert"),"",C151&amp;"|"&amp;TEXT(D151,"0")&amp;"|"&amp;TEXT(A151,"0"))</f>
        <v/>
      </c>
    </row>
    <row r="152">
      <c r="A152" s="41" t="n"/>
      <c r="B152" s="35">
        <f>IF(A152="","",CHOOSE(WEEKDAY(A152,2),"Montag","Dienstag","Mittwoch","Donnerstag","Freitag","Samstag","Sonntag"))</f>
        <v/>
      </c>
      <c r="C152" s="42" t="n"/>
      <c r="D152" s="24" t="n"/>
      <c r="E152" s="43" t="n"/>
      <c r="F152" s="43" t="n"/>
      <c r="G152" s="42" t="n"/>
      <c r="H152" s="42" t="n"/>
      <c r="I152" s="25" t="n"/>
      <c r="J152" s="42" t="n"/>
      <c r="K152" s="40">
        <f>IF(OR(A152="",C152="",D152="",I152="Storniert"),"",C152&amp;"|"&amp;TEXT(D152,"0")&amp;"|"&amp;TEXT(A152,"0"))</f>
        <v/>
      </c>
    </row>
    <row r="153">
      <c r="A153" s="41" t="n"/>
      <c r="B153" s="35">
        <f>IF(A153="","",CHOOSE(WEEKDAY(A153,2),"Montag","Dienstag","Mittwoch","Donnerstag","Freitag","Samstag","Sonntag"))</f>
        <v/>
      </c>
      <c r="C153" s="42" t="n"/>
      <c r="D153" s="24" t="n"/>
      <c r="E153" s="43" t="n"/>
      <c r="F153" s="43" t="n"/>
      <c r="G153" s="42" t="n"/>
      <c r="H153" s="42" t="n"/>
      <c r="I153" s="25" t="n"/>
      <c r="J153" s="42" t="n"/>
      <c r="K153" s="40">
        <f>IF(OR(A153="",C153="",D153="",I153="Storniert"),"",C153&amp;"|"&amp;TEXT(D153,"0")&amp;"|"&amp;TEXT(A153,"0"))</f>
        <v/>
      </c>
    </row>
    <row r="154">
      <c r="A154" s="41" t="n"/>
      <c r="B154" s="35">
        <f>IF(A154="","",CHOOSE(WEEKDAY(A154,2),"Montag","Dienstag","Mittwoch","Donnerstag","Freitag","Samstag","Sonntag"))</f>
        <v/>
      </c>
      <c r="C154" s="42" t="n"/>
      <c r="D154" s="24" t="n"/>
      <c r="E154" s="43" t="n"/>
      <c r="F154" s="43" t="n"/>
      <c r="G154" s="42" t="n"/>
      <c r="H154" s="42" t="n"/>
      <c r="I154" s="25" t="n"/>
      <c r="J154" s="42" t="n"/>
      <c r="K154" s="40">
        <f>IF(OR(A154="",C154="",D154="",I154="Storniert"),"",C154&amp;"|"&amp;TEXT(D154,"0")&amp;"|"&amp;TEXT(A154,"0"))</f>
        <v/>
      </c>
    </row>
    <row r="155">
      <c r="A155" s="41" t="n"/>
      <c r="B155" s="35">
        <f>IF(A155="","",CHOOSE(WEEKDAY(A155,2),"Montag","Dienstag","Mittwoch","Donnerstag","Freitag","Samstag","Sonntag"))</f>
        <v/>
      </c>
      <c r="C155" s="42" t="n"/>
      <c r="D155" s="24" t="n"/>
      <c r="E155" s="43" t="n"/>
      <c r="F155" s="43" t="n"/>
      <c r="G155" s="42" t="n"/>
      <c r="H155" s="42" t="n"/>
      <c r="I155" s="25" t="n"/>
      <c r="J155" s="42" t="n"/>
      <c r="K155" s="40">
        <f>IF(OR(A155="",C155="",D155="",I155="Storniert"),"",C155&amp;"|"&amp;TEXT(D155,"0")&amp;"|"&amp;TEXT(A155,"0"))</f>
        <v/>
      </c>
    </row>
    <row r="156">
      <c r="A156" s="41" t="n"/>
      <c r="B156" s="35">
        <f>IF(A156="","",CHOOSE(WEEKDAY(A156,2),"Montag","Dienstag","Mittwoch","Donnerstag","Freitag","Samstag","Sonntag"))</f>
        <v/>
      </c>
      <c r="C156" s="42" t="n"/>
      <c r="D156" s="24" t="n"/>
      <c r="E156" s="43" t="n"/>
      <c r="F156" s="43" t="n"/>
      <c r="G156" s="42" t="n"/>
      <c r="H156" s="42" t="n"/>
      <c r="I156" s="25" t="n"/>
      <c r="J156" s="42" t="n"/>
      <c r="K156" s="40">
        <f>IF(OR(A156="",C156="",D156="",I156="Storniert"),"",C156&amp;"|"&amp;TEXT(D156,"0")&amp;"|"&amp;TEXT(A156,"0"))</f>
        <v/>
      </c>
    </row>
    <row r="157">
      <c r="A157" s="41" t="n"/>
      <c r="B157" s="35">
        <f>IF(A157="","",CHOOSE(WEEKDAY(A157,2),"Montag","Dienstag","Mittwoch","Donnerstag","Freitag","Samstag","Sonntag"))</f>
        <v/>
      </c>
      <c r="C157" s="42" t="n"/>
      <c r="D157" s="24" t="n"/>
      <c r="E157" s="43" t="n"/>
      <c r="F157" s="43" t="n"/>
      <c r="G157" s="42" t="n"/>
      <c r="H157" s="42" t="n"/>
      <c r="I157" s="25" t="n"/>
      <c r="J157" s="42" t="n"/>
      <c r="K157" s="40">
        <f>IF(OR(A157="",C157="",D157="",I157="Storniert"),"",C157&amp;"|"&amp;TEXT(D157,"0")&amp;"|"&amp;TEXT(A157,"0"))</f>
        <v/>
      </c>
    </row>
    <row r="158">
      <c r="A158" s="41" t="n"/>
      <c r="B158" s="35">
        <f>IF(A158="","",CHOOSE(WEEKDAY(A158,2),"Montag","Dienstag","Mittwoch","Donnerstag","Freitag","Samstag","Sonntag"))</f>
        <v/>
      </c>
      <c r="C158" s="42" t="n"/>
      <c r="D158" s="24" t="n"/>
      <c r="E158" s="43" t="n"/>
      <c r="F158" s="43" t="n"/>
      <c r="G158" s="42" t="n"/>
      <c r="H158" s="42" t="n"/>
      <c r="I158" s="25" t="n"/>
      <c r="J158" s="42" t="n"/>
      <c r="K158" s="40">
        <f>IF(OR(A158="",C158="",D158="",I158="Storniert"),"",C158&amp;"|"&amp;TEXT(D158,"0")&amp;"|"&amp;TEXT(A158,"0"))</f>
        <v/>
      </c>
    </row>
    <row r="159">
      <c r="A159" s="41" t="n"/>
      <c r="B159" s="35">
        <f>IF(A159="","",CHOOSE(WEEKDAY(A159,2),"Montag","Dienstag","Mittwoch","Donnerstag","Freitag","Samstag","Sonntag"))</f>
        <v/>
      </c>
      <c r="C159" s="42" t="n"/>
      <c r="D159" s="24" t="n"/>
      <c r="E159" s="43" t="n"/>
      <c r="F159" s="43" t="n"/>
      <c r="G159" s="42" t="n"/>
      <c r="H159" s="42" t="n"/>
      <c r="I159" s="25" t="n"/>
      <c r="J159" s="42" t="n"/>
      <c r="K159" s="40">
        <f>IF(OR(A159="",C159="",D159="",I159="Storniert"),"",C159&amp;"|"&amp;TEXT(D159,"0")&amp;"|"&amp;TEXT(A159,"0"))</f>
        <v/>
      </c>
    </row>
    <row r="160">
      <c r="A160" s="41" t="n"/>
      <c r="B160" s="35">
        <f>IF(A160="","",CHOOSE(WEEKDAY(A160,2),"Montag","Dienstag","Mittwoch","Donnerstag","Freitag","Samstag","Sonntag"))</f>
        <v/>
      </c>
      <c r="C160" s="42" t="n"/>
      <c r="D160" s="24" t="n"/>
      <c r="E160" s="43" t="n"/>
      <c r="F160" s="43" t="n"/>
      <c r="G160" s="42" t="n"/>
      <c r="H160" s="42" t="n"/>
      <c r="I160" s="25" t="n"/>
      <c r="J160" s="42" t="n"/>
      <c r="K160" s="40">
        <f>IF(OR(A160="",C160="",D160="",I160="Storniert"),"",C160&amp;"|"&amp;TEXT(D160,"0")&amp;"|"&amp;TEXT(A160,"0"))</f>
        <v/>
      </c>
    </row>
    <row r="161">
      <c r="A161" s="41" t="n"/>
      <c r="B161" s="35">
        <f>IF(A161="","",CHOOSE(WEEKDAY(A161,2),"Montag","Dienstag","Mittwoch","Donnerstag","Freitag","Samstag","Sonntag"))</f>
        <v/>
      </c>
      <c r="C161" s="42" t="n"/>
      <c r="D161" s="24" t="n"/>
      <c r="E161" s="43" t="n"/>
      <c r="F161" s="43" t="n"/>
      <c r="G161" s="42" t="n"/>
      <c r="H161" s="42" t="n"/>
      <c r="I161" s="25" t="n"/>
      <c r="J161" s="42" t="n"/>
      <c r="K161" s="40">
        <f>IF(OR(A161="",C161="",D161="",I161="Storniert"),"",C161&amp;"|"&amp;TEXT(D161,"0")&amp;"|"&amp;TEXT(A161,"0"))</f>
        <v/>
      </c>
    </row>
    <row r="162">
      <c r="A162" s="41" t="n"/>
      <c r="B162" s="35">
        <f>IF(A162="","",CHOOSE(WEEKDAY(A162,2),"Montag","Dienstag","Mittwoch","Donnerstag","Freitag","Samstag","Sonntag"))</f>
        <v/>
      </c>
      <c r="C162" s="42" t="n"/>
      <c r="D162" s="24" t="n"/>
      <c r="E162" s="43" t="n"/>
      <c r="F162" s="43" t="n"/>
      <c r="G162" s="42" t="n"/>
      <c r="H162" s="42" t="n"/>
      <c r="I162" s="25" t="n"/>
      <c r="J162" s="42" t="n"/>
      <c r="K162" s="40">
        <f>IF(OR(A162="",C162="",D162="",I162="Storniert"),"",C162&amp;"|"&amp;TEXT(D162,"0")&amp;"|"&amp;TEXT(A162,"0"))</f>
        <v/>
      </c>
    </row>
    <row r="163">
      <c r="A163" s="41" t="n"/>
      <c r="B163" s="35">
        <f>IF(A163="","",CHOOSE(WEEKDAY(A163,2),"Montag","Dienstag","Mittwoch","Donnerstag","Freitag","Samstag","Sonntag"))</f>
        <v/>
      </c>
      <c r="C163" s="42" t="n"/>
      <c r="D163" s="24" t="n"/>
      <c r="E163" s="43" t="n"/>
      <c r="F163" s="43" t="n"/>
      <c r="G163" s="42" t="n"/>
      <c r="H163" s="42" t="n"/>
      <c r="I163" s="25" t="n"/>
      <c r="J163" s="42" t="n"/>
      <c r="K163" s="40">
        <f>IF(OR(A163="",C163="",D163="",I163="Storniert"),"",C163&amp;"|"&amp;TEXT(D163,"0")&amp;"|"&amp;TEXT(A163,"0"))</f>
        <v/>
      </c>
    </row>
    <row r="164">
      <c r="A164" s="41" t="n"/>
      <c r="B164" s="35">
        <f>IF(A164="","",CHOOSE(WEEKDAY(A164,2),"Montag","Dienstag","Mittwoch","Donnerstag","Freitag","Samstag","Sonntag"))</f>
        <v/>
      </c>
      <c r="C164" s="42" t="n"/>
      <c r="D164" s="24" t="n"/>
      <c r="E164" s="43" t="n"/>
      <c r="F164" s="43" t="n"/>
      <c r="G164" s="42" t="n"/>
      <c r="H164" s="42" t="n"/>
      <c r="I164" s="25" t="n"/>
      <c r="J164" s="42" t="n"/>
      <c r="K164" s="40">
        <f>IF(OR(A164="",C164="",D164="",I164="Storniert"),"",C164&amp;"|"&amp;TEXT(D164,"0")&amp;"|"&amp;TEXT(A164,"0"))</f>
        <v/>
      </c>
    </row>
    <row r="165">
      <c r="A165" s="41" t="n"/>
      <c r="B165" s="35">
        <f>IF(A165="","",CHOOSE(WEEKDAY(A165,2),"Montag","Dienstag","Mittwoch","Donnerstag","Freitag","Samstag","Sonntag"))</f>
        <v/>
      </c>
      <c r="C165" s="42" t="n"/>
      <c r="D165" s="24" t="n"/>
      <c r="E165" s="43" t="n"/>
      <c r="F165" s="43" t="n"/>
      <c r="G165" s="42" t="n"/>
      <c r="H165" s="42" t="n"/>
      <c r="I165" s="25" t="n"/>
      <c r="J165" s="42" t="n"/>
      <c r="K165" s="40">
        <f>IF(OR(A165="",C165="",D165="",I165="Storniert"),"",C165&amp;"|"&amp;TEXT(D165,"0")&amp;"|"&amp;TEXT(A165,"0"))</f>
        <v/>
      </c>
    </row>
    <row r="166">
      <c r="A166" s="41" t="n"/>
      <c r="B166" s="35">
        <f>IF(A166="","",CHOOSE(WEEKDAY(A166,2),"Montag","Dienstag","Mittwoch","Donnerstag","Freitag","Samstag","Sonntag"))</f>
        <v/>
      </c>
      <c r="C166" s="42" t="n"/>
      <c r="D166" s="24" t="n"/>
      <c r="E166" s="43" t="n"/>
      <c r="F166" s="43" t="n"/>
      <c r="G166" s="42" t="n"/>
      <c r="H166" s="42" t="n"/>
      <c r="I166" s="25" t="n"/>
      <c r="J166" s="42" t="n"/>
      <c r="K166" s="40">
        <f>IF(OR(A166="",C166="",D166="",I166="Storniert"),"",C166&amp;"|"&amp;TEXT(D166,"0")&amp;"|"&amp;TEXT(A166,"0"))</f>
        <v/>
      </c>
    </row>
    <row r="167">
      <c r="A167" s="41" t="n"/>
      <c r="B167" s="35">
        <f>IF(A167="","",CHOOSE(WEEKDAY(A167,2),"Montag","Dienstag","Mittwoch","Donnerstag","Freitag","Samstag","Sonntag"))</f>
        <v/>
      </c>
      <c r="C167" s="42" t="n"/>
      <c r="D167" s="24" t="n"/>
      <c r="E167" s="43" t="n"/>
      <c r="F167" s="43" t="n"/>
      <c r="G167" s="42" t="n"/>
      <c r="H167" s="42" t="n"/>
      <c r="I167" s="25" t="n"/>
      <c r="J167" s="42" t="n"/>
      <c r="K167" s="40">
        <f>IF(OR(A167="",C167="",D167="",I167="Storniert"),"",C167&amp;"|"&amp;TEXT(D167,"0")&amp;"|"&amp;TEXT(A167,"0"))</f>
        <v/>
      </c>
    </row>
    <row r="168">
      <c r="A168" s="41" t="n"/>
      <c r="B168" s="35">
        <f>IF(A168="","",CHOOSE(WEEKDAY(A168,2),"Montag","Dienstag","Mittwoch","Donnerstag","Freitag","Samstag","Sonntag"))</f>
        <v/>
      </c>
      <c r="C168" s="42" t="n"/>
      <c r="D168" s="24" t="n"/>
      <c r="E168" s="43" t="n"/>
      <c r="F168" s="43" t="n"/>
      <c r="G168" s="42" t="n"/>
      <c r="H168" s="42" t="n"/>
      <c r="I168" s="25" t="n"/>
      <c r="J168" s="42" t="n"/>
      <c r="K168" s="40">
        <f>IF(OR(A168="",C168="",D168="",I168="Storniert"),"",C168&amp;"|"&amp;TEXT(D168,"0")&amp;"|"&amp;TEXT(A168,"0"))</f>
        <v/>
      </c>
    </row>
    <row r="169">
      <c r="A169" s="41" t="n"/>
      <c r="B169" s="35">
        <f>IF(A169="","",CHOOSE(WEEKDAY(A169,2),"Montag","Dienstag","Mittwoch","Donnerstag","Freitag","Samstag","Sonntag"))</f>
        <v/>
      </c>
      <c r="C169" s="42" t="n"/>
      <c r="D169" s="24" t="n"/>
      <c r="E169" s="43" t="n"/>
      <c r="F169" s="43" t="n"/>
      <c r="G169" s="42" t="n"/>
      <c r="H169" s="42" t="n"/>
      <c r="I169" s="25" t="n"/>
      <c r="J169" s="42" t="n"/>
      <c r="K169" s="40">
        <f>IF(OR(A169="",C169="",D169="",I169="Storniert"),"",C169&amp;"|"&amp;TEXT(D169,"0")&amp;"|"&amp;TEXT(A169,"0"))</f>
        <v/>
      </c>
    </row>
    <row r="170">
      <c r="A170" s="41" t="n"/>
      <c r="B170" s="35">
        <f>IF(A170="","",CHOOSE(WEEKDAY(A170,2),"Montag","Dienstag","Mittwoch","Donnerstag","Freitag","Samstag","Sonntag"))</f>
        <v/>
      </c>
      <c r="C170" s="42" t="n"/>
      <c r="D170" s="24" t="n"/>
      <c r="E170" s="43" t="n"/>
      <c r="F170" s="43" t="n"/>
      <c r="G170" s="42" t="n"/>
      <c r="H170" s="42" t="n"/>
      <c r="I170" s="25" t="n"/>
      <c r="J170" s="42" t="n"/>
      <c r="K170" s="40">
        <f>IF(OR(A170="",C170="",D170="",I170="Storniert"),"",C170&amp;"|"&amp;TEXT(D170,"0")&amp;"|"&amp;TEXT(A170,"0"))</f>
        <v/>
      </c>
    </row>
    <row r="171">
      <c r="A171" s="41" t="n"/>
      <c r="B171" s="35">
        <f>IF(A171="","",CHOOSE(WEEKDAY(A171,2),"Montag","Dienstag","Mittwoch","Donnerstag","Freitag","Samstag","Sonntag"))</f>
        <v/>
      </c>
      <c r="C171" s="42" t="n"/>
      <c r="D171" s="24" t="n"/>
      <c r="E171" s="43" t="n"/>
      <c r="F171" s="43" t="n"/>
      <c r="G171" s="42" t="n"/>
      <c r="H171" s="42" t="n"/>
      <c r="I171" s="25" t="n"/>
      <c r="J171" s="42" t="n"/>
      <c r="K171" s="40">
        <f>IF(OR(A171="",C171="",D171="",I171="Storniert"),"",C171&amp;"|"&amp;TEXT(D171,"0")&amp;"|"&amp;TEXT(A171,"0"))</f>
        <v/>
      </c>
    </row>
    <row r="172">
      <c r="A172" s="41" t="n"/>
      <c r="B172" s="35">
        <f>IF(A172="","",CHOOSE(WEEKDAY(A172,2),"Montag","Dienstag","Mittwoch","Donnerstag","Freitag","Samstag","Sonntag"))</f>
        <v/>
      </c>
      <c r="C172" s="42" t="n"/>
      <c r="D172" s="24" t="n"/>
      <c r="E172" s="43" t="n"/>
      <c r="F172" s="43" t="n"/>
      <c r="G172" s="42" t="n"/>
      <c r="H172" s="42" t="n"/>
      <c r="I172" s="25" t="n"/>
      <c r="J172" s="42" t="n"/>
      <c r="K172" s="40">
        <f>IF(OR(A172="",C172="",D172="",I172="Storniert"),"",C172&amp;"|"&amp;TEXT(D172,"0")&amp;"|"&amp;TEXT(A172,"0"))</f>
        <v/>
      </c>
    </row>
    <row r="173">
      <c r="A173" s="41" t="n"/>
      <c r="B173" s="35">
        <f>IF(A173="","",CHOOSE(WEEKDAY(A173,2),"Montag","Dienstag","Mittwoch","Donnerstag","Freitag","Samstag","Sonntag"))</f>
        <v/>
      </c>
      <c r="C173" s="42" t="n"/>
      <c r="D173" s="24" t="n"/>
      <c r="E173" s="43" t="n"/>
      <c r="F173" s="43" t="n"/>
      <c r="G173" s="42" t="n"/>
      <c r="H173" s="42" t="n"/>
      <c r="I173" s="25" t="n"/>
      <c r="J173" s="42" t="n"/>
      <c r="K173" s="40">
        <f>IF(OR(A173="",C173="",D173="",I173="Storniert"),"",C173&amp;"|"&amp;TEXT(D173,"0")&amp;"|"&amp;TEXT(A173,"0"))</f>
        <v/>
      </c>
    </row>
    <row r="174">
      <c r="A174" s="41" t="n"/>
      <c r="B174" s="35">
        <f>IF(A174="","",CHOOSE(WEEKDAY(A174,2),"Montag","Dienstag","Mittwoch","Donnerstag","Freitag","Samstag","Sonntag"))</f>
        <v/>
      </c>
      <c r="C174" s="42" t="n"/>
      <c r="D174" s="24" t="n"/>
      <c r="E174" s="43" t="n"/>
      <c r="F174" s="43" t="n"/>
      <c r="G174" s="42" t="n"/>
      <c r="H174" s="42" t="n"/>
      <c r="I174" s="25" t="n"/>
      <c r="J174" s="42" t="n"/>
      <c r="K174" s="40">
        <f>IF(OR(A174="",C174="",D174="",I174="Storniert"),"",C174&amp;"|"&amp;TEXT(D174,"0")&amp;"|"&amp;TEXT(A174,"0"))</f>
        <v/>
      </c>
    </row>
    <row r="175">
      <c r="A175" s="41" t="n"/>
      <c r="B175" s="35">
        <f>IF(A175="","",CHOOSE(WEEKDAY(A175,2),"Montag","Dienstag","Mittwoch","Donnerstag","Freitag","Samstag","Sonntag"))</f>
        <v/>
      </c>
      <c r="C175" s="42" t="n"/>
      <c r="D175" s="24" t="n"/>
      <c r="E175" s="43" t="n"/>
      <c r="F175" s="43" t="n"/>
      <c r="G175" s="42" t="n"/>
      <c r="H175" s="42" t="n"/>
      <c r="I175" s="25" t="n"/>
      <c r="J175" s="42" t="n"/>
      <c r="K175" s="40">
        <f>IF(OR(A175="",C175="",D175="",I175="Storniert"),"",C175&amp;"|"&amp;TEXT(D175,"0")&amp;"|"&amp;TEXT(A175,"0"))</f>
        <v/>
      </c>
    </row>
    <row r="176">
      <c r="A176" s="41" t="n"/>
      <c r="B176" s="35">
        <f>IF(A176="","",CHOOSE(WEEKDAY(A176,2),"Montag","Dienstag","Mittwoch","Donnerstag","Freitag","Samstag","Sonntag"))</f>
        <v/>
      </c>
      <c r="C176" s="42" t="n"/>
      <c r="D176" s="24" t="n"/>
      <c r="E176" s="43" t="n"/>
      <c r="F176" s="43" t="n"/>
      <c r="G176" s="42" t="n"/>
      <c r="H176" s="42" t="n"/>
      <c r="I176" s="25" t="n"/>
      <c r="J176" s="42" t="n"/>
      <c r="K176" s="40">
        <f>IF(OR(A176="",C176="",D176="",I176="Storniert"),"",C176&amp;"|"&amp;TEXT(D176,"0")&amp;"|"&amp;TEXT(A176,"0"))</f>
        <v/>
      </c>
    </row>
    <row r="177">
      <c r="A177" s="41" t="n"/>
      <c r="B177" s="35">
        <f>IF(A177="","",CHOOSE(WEEKDAY(A177,2),"Montag","Dienstag","Mittwoch","Donnerstag","Freitag","Samstag","Sonntag"))</f>
        <v/>
      </c>
      <c r="C177" s="42" t="n"/>
      <c r="D177" s="24" t="n"/>
      <c r="E177" s="43" t="n"/>
      <c r="F177" s="43" t="n"/>
      <c r="G177" s="42" t="n"/>
      <c r="H177" s="42" t="n"/>
      <c r="I177" s="25" t="n"/>
      <c r="J177" s="42" t="n"/>
      <c r="K177" s="40">
        <f>IF(OR(A177="",C177="",D177="",I177="Storniert"),"",C177&amp;"|"&amp;TEXT(D177,"0")&amp;"|"&amp;TEXT(A177,"0"))</f>
        <v/>
      </c>
    </row>
    <row r="178">
      <c r="A178" s="41" t="n"/>
      <c r="B178" s="35">
        <f>IF(A178="","",CHOOSE(WEEKDAY(A178,2),"Montag","Dienstag","Mittwoch","Donnerstag","Freitag","Samstag","Sonntag"))</f>
        <v/>
      </c>
      <c r="C178" s="42" t="n"/>
      <c r="D178" s="24" t="n"/>
      <c r="E178" s="43" t="n"/>
      <c r="F178" s="43" t="n"/>
      <c r="G178" s="42" t="n"/>
      <c r="H178" s="42" t="n"/>
      <c r="I178" s="25" t="n"/>
      <c r="J178" s="42" t="n"/>
      <c r="K178" s="40">
        <f>IF(OR(A178="",C178="",D178="",I178="Storniert"),"",C178&amp;"|"&amp;TEXT(D178,"0")&amp;"|"&amp;TEXT(A178,"0"))</f>
        <v/>
      </c>
    </row>
    <row r="179">
      <c r="A179" s="41" t="n"/>
      <c r="B179" s="35">
        <f>IF(A179="","",CHOOSE(WEEKDAY(A179,2),"Montag","Dienstag","Mittwoch","Donnerstag","Freitag","Samstag","Sonntag"))</f>
        <v/>
      </c>
      <c r="C179" s="42" t="n"/>
      <c r="D179" s="24" t="n"/>
      <c r="E179" s="43" t="n"/>
      <c r="F179" s="43" t="n"/>
      <c r="G179" s="42" t="n"/>
      <c r="H179" s="42" t="n"/>
      <c r="I179" s="25" t="n"/>
      <c r="J179" s="42" t="n"/>
      <c r="K179" s="40">
        <f>IF(OR(A179="",C179="",D179="",I179="Storniert"),"",C179&amp;"|"&amp;TEXT(D179,"0")&amp;"|"&amp;TEXT(A179,"0"))</f>
        <v/>
      </c>
    </row>
    <row r="180">
      <c r="A180" s="41" t="n"/>
      <c r="B180" s="35">
        <f>IF(A180="","",CHOOSE(WEEKDAY(A180,2),"Montag","Dienstag","Mittwoch","Donnerstag","Freitag","Samstag","Sonntag"))</f>
        <v/>
      </c>
      <c r="C180" s="42" t="n"/>
      <c r="D180" s="24" t="n"/>
      <c r="E180" s="43" t="n"/>
      <c r="F180" s="43" t="n"/>
      <c r="G180" s="42" t="n"/>
      <c r="H180" s="42" t="n"/>
      <c r="I180" s="25" t="n"/>
      <c r="J180" s="42" t="n"/>
      <c r="K180" s="40">
        <f>IF(OR(A180="",C180="",D180="",I180="Storniert"),"",C180&amp;"|"&amp;TEXT(D180,"0")&amp;"|"&amp;TEXT(A180,"0"))</f>
        <v/>
      </c>
    </row>
    <row r="181">
      <c r="A181" s="41" t="n"/>
      <c r="B181" s="35">
        <f>IF(A181="","",CHOOSE(WEEKDAY(A181,2),"Montag","Dienstag","Mittwoch","Donnerstag","Freitag","Samstag","Sonntag"))</f>
        <v/>
      </c>
      <c r="C181" s="42" t="n"/>
      <c r="D181" s="24" t="n"/>
      <c r="E181" s="43" t="n"/>
      <c r="F181" s="43" t="n"/>
      <c r="G181" s="42" t="n"/>
      <c r="H181" s="42" t="n"/>
      <c r="I181" s="25" t="n"/>
      <c r="J181" s="42" t="n"/>
      <c r="K181" s="40">
        <f>IF(OR(A181="",C181="",D181="",I181="Storniert"),"",C181&amp;"|"&amp;TEXT(D181,"0")&amp;"|"&amp;TEXT(A181,"0"))</f>
        <v/>
      </c>
    </row>
    <row r="182">
      <c r="A182" s="41" t="n"/>
      <c r="B182" s="35">
        <f>IF(A182="","",CHOOSE(WEEKDAY(A182,2),"Montag","Dienstag","Mittwoch","Donnerstag","Freitag","Samstag","Sonntag"))</f>
        <v/>
      </c>
      <c r="C182" s="42" t="n"/>
      <c r="D182" s="24" t="n"/>
      <c r="E182" s="43" t="n"/>
      <c r="F182" s="43" t="n"/>
      <c r="G182" s="42" t="n"/>
      <c r="H182" s="42" t="n"/>
      <c r="I182" s="25" t="n"/>
      <c r="J182" s="42" t="n"/>
      <c r="K182" s="40">
        <f>IF(OR(A182="",C182="",D182="",I182="Storniert"),"",C182&amp;"|"&amp;TEXT(D182,"0")&amp;"|"&amp;TEXT(A182,"0"))</f>
        <v/>
      </c>
    </row>
    <row r="183">
      <c r="A183" s="41" t="n"/>
      <c r="B183" s="35">
        <f>IF(A183="","",CHOOSE(WEEKDAY(A183,2),"Montag","Dienstag","Mittwoch","Donnerstag","Freitag","Samstag","Sonntag"))</f>
        <v/>
      </c>
      <c r="C183" s="42" t="n"/>
      <c r="D183" s="24" t="n"/>
      <c r="E183" s="43" t="n"/>
      <c r="F183" s="43" t="n"/>
      <c r="G183" s="42" t="n"/>
      <c r="H183" s="42" t="n"/>
      <c r="I183" s="25" t="n"/>
      <c r="J183" s="42" t="n"/>
      <c r="K183" s="40">
        <f>IF(OR(A183="",C183="",D183="",I183="Storniert"),"",C183&amp;"|"&amp;TEXT(D183,"0")&amp;"|"&amp;TEXT(A183,"0"))</f>
        <v/>
      </c>
    </row>
    <row r="184">
      <c r="A184" s="41" t="n"/>
      <c r="B184" s="35">
        <f>IF(A184="","",CHOOSE(WEEKDAY(A184,2),"Montag","Dienstag","Mittwoch","Donnerstag","Freitag","Samstag","Sonntag"))</f>
        <v/>
      </c>
      <c r="C184" s="42" t="n"/>
      <c r="D184" s="24" t="n"/>
      <c r="E184" s="43" t="n"/>
      <c r="F184" s="43" t="n"/>
      <c r="G184" s="42" t="n"/>
      <c r="H184" s="42" t="n"/>
      <c r="I184" s="25" t="n"/>
      <c r="J184" s="42" t="n"/>
      <c r="K184" s="40">
        <f>IF(OR(A184="",C184="",D184="",I184="Storniert"),"",C184&amp;"|"&amp;TEXT(D184,"0")&amp;"|"&amp;TEXT(A184,"0"))</f>
        <v/>
      </c>
    </row>
    <row r="185">
      <c r="A185" s="41" t="n"/>
      <c r="B185" s="35">
        <f>IF(A185="","",CHOOSE(WEEKDAY(A185,2),"Montag","Dienstag","Mittwoch","Donnerstag","Freitag","Samstag","Sonntag"))</f>
        <v/>
      </c>
      <c r="C185" s="42" t="n"/>
      <c r="D185" s="24" t="n"/>
      <c r="E185" s="43" t="n"/>
      <c r="F185" s="43" t="n"/>
      <c r="G185" s="42" t="n"/>
      <c r="H185" s="42" t="n"/>
      <c r="I185" s="25" t="n"/>
      <c r="J185" s="42" t="n"/>
      <c r="K185" s="40">
        <f>IF(OR(A185="",C185="",D185="",I185="Storniert"),"",C185&amp;"|"&amp;TEXT(D185,"0")&amp;"|"&amp;TEXT(A185,"0"))</f>
        <v/>
      </c>
    </row>
    <row r="186">
      <c r="A186" s="41" t="n"/>
      <c r="B186" s="35">
        <f>IF(A186="","",CHOOSE(WEEKDAY(A186,2),"Montag","Dienstag","Mittwoch","Donnerstag","Freitag","Samstag","Sonntag"))</f>
        <v/>
      </c>
      <c r="C186" s="42" t="n"/>
      <c r="D186" s="24" t="n"/>
      <c r="E186" s="43" t="n"/>
      <c r="F186" s="43" t="n"/>
      <c r="G186" s="42" t="n"/>
      <c r="H186" s="42" t="n"/>
      <c r="I186" s="25" t="n"/>
      <c r="J186" s="42" t="n"/>
      <c r="K186" s="40">
        <f>IF(OR(A186="",C186="",D186="",I186="Storniert"),"",C186&amp;"|"&amp;TEXT(D186,"0")&amp;"|"&amp;TEXT(A186,"0"))</f>
        <v/>
      </c>
    </row>
    <row r="187">
      <c r="A187" s="41" t="n"/>
      <c r="B187" s="35">
        <f>IF(A187="","",CHOOSE(WEEKDAY(A187,2),"Montag","Dienstag","Mittwoch","Donnerstag","Freitag","Samstag","Sonntag"))</f>
        <v/>
      </c>
      <c r="C187" s="42" t="n"/>
      <c r="D187" s="24" t="n"/>
      <c r="E187" s="43" t="n"/>
      <c r="F187" s="43" t="n"/>
      <c r="G187" s="42" t="n"/>
      <c r="H187" s="42" t="n"/>
      <c r="I187" s="25" t="n"/>
      <c r="J187" s="42" t="n"/>
      <c r="K187" s="40">
        <f>IF(OR(A187="",C187="",D187="",I187="Storniert"),"",C187&amp;"|"&amp;TEXT(D187,"0")&amp;"|"&amp;TEXT(A187,"0"))</f>
        <v/>
      </c>
    </row>
    <row r="188">
      <c r="A188" s="41" t="n"/>
      <c r="B188" s="35">
        <f>IF(A188="","",CHOOSE(WEEKDAY(A188,2),"Montag","Dienstag","Mittwoch","Donnerstag","Freitag","Samstag","Sonntag"))</f>
        <v/>
      </c>
      <c r="C188" s="42" t="n"/>
      <c r="D188" s="24" t="n"/>
      <c r="E188" s="43" t="n"/>
      <c r="F188" s="43" t="n"/>
      <c r="G188" s="42" t="n"/>
      <c r="H188" s="42" t="n"/>
      <c r="I188" s="25" t="n"/>
      <c r="J188" s="42" t="n"/>
      <c r="K188" s="40">
        <f>IF(OR(A188="",C188="",D188="",I188="Storniert"),"",C188&amp;"|"&amp;TEXT(D188,"0")&amp;"|"&amp;TEXT(A188,"0"))</f>
        <v/>
      </c>
    </row>
    <row r="189">
      <c r="A189" s="41" t="n"/>
      <c r="B189" s="35">
        <f>IF(A189="","",CHOOSE(WEEKDAY(A189,2),"Montag","Dienstag","Mittwoch","Donnerstag","Freitag","Samstag","Sonntag"))</f>
        <v/>
      </c>
      <c r="C189" s="42" t="n"/>
      <c r="D189" s="24" t="n"/>
      <c r="E189" s="43" t="n"/>
      <c r="F189" s="43" t="n"/>
      <c r="G189" s="42" t="n"/>
      <c r="H189" s="42" t="n"/>
      <c r="I189" s="25" t="n"/>
      <c r="J189" s="42" t="n"/>
      <c r="K189" s="40">
        <f>IF(OR(A189="",C189="",D189="",I189="Storniert"),"",C189&amp;"|"&amp;TEXT(D189,"0")&amp;"|"&amp;TEXT(A189,"0"))</f>
        <v/>
      </c>
    </row>
    <row r="190">
      <c r="A190" s="41" t="n"/>
      <c r="B190" s="35">
        <f>IF(A190="","",CHOOSE(WEEKDAY(A190,2),"Montag","Dienstag","Mittwoch","Donnerstag","Freitag","Samstag","Sonntag"))</f>
        <v/>
      </c>
      <c r="C190" s="42" t="n"/>
      <c r="D190" s="24" t="n"/>
      <c r="E190" s="43" t="n"/>
      <c r="F190" s="43" t="n"/>
      <c r="G190" s="42" t="n"/>
      <c r="H190" s="42" t="n"/>
      <c r="I190" s="25" t="n"/>
      <c r="J190" s="42" t="n"/>
      <c r="K190" s="40">
        <f>IF(OR(A190="",C190="",D190="",I190="Storniert"),"",C190&amp;"|"&amp;TEXT(D190,"0")&amp;"|"&amp;TEXT(A190,"0"))</f>
        <v/>
      </c>
    </row>
    <row r="191">
      <c r="A191" s="41" t="n"/>
      <c r="B191" s="35">
        <f>IF(A191="","",CHOOSE(WEEKDAY(A191,2),"Montag","Dienstag","Mittwoch","Donnerstag","Freitag","Samstag","Sonntag"))</f>
        <v/>
      </c>
      <c r="C191" s="42" t="n"/>
      <c r="D191" s="24" t="n"/>
      <c r="E191" s="43" t="n"/>
      <c r="F191" s="43" t="n"/>
      <c r="G191" s="42" t="n"/>
      <c r="H191" s="42" t="n"/>
      <c r="I191" s="25" t="n"/>
      <c r="J191" s="42" t="n"/>
      <c r="K191" s="40">
        <f>IF(OR(A191="",C191="",D191="",I191="Storniert"),"",C191&amp;"|"&amp;TEXT(D191,"0")&amp;"|"&amp;TEXT(A191,"0"))</f>
        <v/>
      </c>
    </row>
    <row r="192">
      <c r="A192" s="41" t="n"/>
      <c r="B192" s="35">
        <f>IF(A192="","",CHOOSE(WEEKDAY(A192,2),"Montag","Dienstag","Mittwoch","Donnerstag","Freitag","Samstag","Sonntag"))</f>
        <v/>
      </c>
      <c r="C192" s="42" t="n"/>
      <c r="D192" s="24" t="n"/>
      <c r="E192" s="43" t="n"/>
      <c r="F192" s="43" t="n"/>
      <c r="G192" s="42" t="n"/>
      <c r="H192" s="42" t="n"/>
      <c r="I192" s="25" t="n"/>
      <c r="J192" s="42" t="n"/>
      <c r="K192" s="40">
        <f>IF(OR(A192="",C192="",D192="",I192="Storniert"),"",C192&amp;"|"&amp;TEXT(D192,"0")&amp;"|"&amp;TEXT(A192,"0"))</f>
        <v/>
      </c>
    </row>
    <row r="193">
      <c r="A193" s="41" t="n"/>
      <c r="B193" s="35">
        <f>IF(A193="","",CHOOSE(WEEKDAY(A193,2),"Montag","Dienstag","Mittwoch","Donnerstag","Freitag","Samstag","Sonntag"))</f>
        <v/>
      </c>
      <c r="C193" s="42" t="n"/>
      <c r="D193" s="24" t="n"/>
      <c r="E193" s="43" t="n"/>
      <c r="F193" s="43" t="n"/>
      <c r="G193" s="42" t="n"/>
      <c r="H193" s="42" t="n"/>
      <c r="I193" s="25" t="n"/>
      <c r="J193" s="42" t="n"/>
      <c r="K193" s="40">
        <f>IF(OR(A193="",C193="",D193="",I193="Storniert"),"",C193&amp;"|"&amp;TEXT(D193,"0")&amp;"|"&amp;TEXT(A193,"0"))</f>
        <v/>
      </c>
    </row>
    <row r="194">
      <c r="A194" s="41" t="n"/>
      <c r="B194" s="35">
        <f>IF(A194="","",CHOOSE(WEEKDAY(A194,2),"Montag","Dienstag","Mittwoch","Donnerstag","Freitag","Samstag","Sonntag"))</f>
        <v/>
      </c>
      <c r="C194" s="42" t="n"/>
      <c r="D194" s="24" t="n"/>
      <c r="E194" s="43" t="n"/>
      <c r="F194" s="43" t="n"/>
      <c r="G194" s="42" t="n"/>
      <c r="H194" s="42" t="n"/>
      <c r="I194" s="25" t="n"/>
      <c r="J194" s="42" t="n"/>
      <c r="K194" s="40">
        <f>IF(OR(A194="",C194="",D194="",I194="Storniert"),"",C194&amp;"|"&amp;TEXT(D194,"0")&amp;"|"&amp;TEXT(A194,"0"))</f>
        <v/>
      </c>
    </row>
    <row r="195">
      <c r="A195" s="41" t="n"/>
      <c r="B195" s="35">
        <f>IF(A195="","",CHOOSE(WEEKDAY(A195,2),"Montag","Dienstag","Mittwoch","Donnerstag","Freitag","Samstag","Sonntag"))</f>
        <v/>
      </c>
      <c r="C195" s="42" t="n"/>
      <c r="D195" s="24" t="n"/>
      <c r="E195" s="43" t="n"/>
      <c r="F195" s="43" t="n"/>
      <c r="G195" s="42" t="n"/>
      <c r="H195" s="42" t="n"/>
      <c r="I195" s="25" t="n"/>
      <c r="J195" s="42" t="n"/>
      <c r="K195" s="40">
        <f>IF(OR(A195="",C195="",D195="",I195="Storniert"),"",C195&amp;"|"&amp;TEXT(D195,"0")&amp;"|"&amp;TEXT(A195,"0"))</f>
        <v/>
      </c>
    </row>
    <row r="196">
      <c r="A196" s="41" t="n"/>
      <c r="B196" s="35">
        <f>IF(A196="","",CHOOSE(WEEKDAY(A196,2),"Montag","Dienstag","Mittwoch","Donnerstag","Freitag","Samstag","Sonntag"))</f>
        <v/>
      </c>
      <c r="C196" s="42" t="n"/>
      <c r="D196" s="24" t="n"/>
      <c r="E196" s="43" t="n"/>
      <c r="F196" s="43" t="n"/>
      <c r="G196" s="42" t="n"/>
      <c r="H196" s="42" t="n"/>
      <c r="I196" s="25" t="n"/>
      <c r="J196" s="42" t="n"/>
      <c r="K196" s="40">
        <f>IF(OR(A196="",C196="",D196="",I196="Storniert"),"",C196&amp;"|"&amp;TEXT(D196,"0")&amp;"|"&amp;TEXT(A196,"0"))</f>
        <v/>
      </c>
    </row>
    <row r="197">
      <c r="A197" s="41" t="n"/>
      <c r="B197" s="35">
        <f>IF(A197="","",CHOOSE(WEEKDAY(A197,2),"Montag","Dienstag","Mittwoch","Donnerstag","Freitag","Samstag","Sonntag"))</f>
        <v/>
      </c>
      <c r="C197" s="42" t="n"/>
      <c r="D197" s="24" t="n"/>
      <c r="E197" s="43" t="n"/>
      <c r="F197" s="43" t="n"/>
      <c r="G197" s="42" t="n"/>
      <c r="H197" s="42" t="n"/>
      <c r="I197" s="25" t="n"/>
      <c r="J197" s="42" t="n"/>
      <c r="K197" s="40">
        <f>IF(OR(A197="",C197="",D197="",I197="Storniert"),"",C197&amp;"|"&amp;TEXT(D197,"0")&amp;"|"&amp;TEXT(A197,"0"))</f>
        <v/>
      </c>
    </row>
    <row r="198">
      <c r="A198" s="41" t="n"/>
      <c r="B198" s="35">
        <f>IF(A198="","",CHOOSE(WEEKDAY(A198,2),"Montag","Dienstag","Mittwoch","Donnerstag","Freitag","Samstag","Sonntag"))</f>
        <v/>
      </c>
      <c r="C198" s="42" t="n"/>
      <c r="D198" s="24" t="n"/>
      <c r="E198" s="43" t="n"/>
      <c r="F198" s="43" t="n"/>
      <c r="G198" s="42" t="n"/>
      <c r="H198" s="42" t="n"/>
      <c r="I198" s="25" t="n"/>
      <c r="J198" s="42" t="n"/>
      <c r="K198" s="40">
        <f>IF(OR(A198="",C198="",D198="",I198="Storniert"),"",C198&amp;"|"&amp;TEXT(D198,"0")&amp;"|"&amp;TEXT(A198,"0"))</f>
        <v/>
      </c>
    </row>
    <row r="199">
      <c r="A199" s="41" t="n"/>
      <c r="B199" s="35">
        <f>IF(A199="","",CHOOSE(WEEKDAY(A199,2),"Montag","Dienstag","Mittwoch","Donnerstag","Freitag","Samstag","Sonntag"))</f>
        <v/>
      </c>
      <c r="C199" s="42" t="n"/>
      <c r="D199" s="24" t="n"/>
      <c r="E199" s="43" t="n"/>
      <c r="F199" s="43" t="n"/>
      <c r="G199" s="42" t="n"/>
      <c r="H199" s="42" t="n"/>
      <c r="I199" s="25" t="n"/>
      <c r="J199" s="42" t="n"/>
      <c r="K199" s="40">
        <f>IF(OR(A199="",C199="",D199="",I199="Storniert"),"",C199&amp;"|"&amp;TEXT(D199,"0")&amp;"|"&amp;TEXT(A199,"0"))</f>
        <v/>
      </c>
    </row>
    <row r="200">
      <c r="A200" s="41" t="n"/>
      <c r="B200" s="35">
        <f>IF(A200="","",CHOOSE(WEEKDAY(A200,2),"Montag","Dienstag","Mittwoch","Donnerstag","Freitag","Samstag","Sonntag"))</f>
        <v/>
      </c>
      <c r="C200" s="42" t="n"/>
      <c r="D200" s="24" t="n"/>
      <c r="E200" s="43" t="n"/>
      <c r="F200" s="43" t="n"/>
      <c r="G200" s="42" t="n"/>
      <c r="H200" s="42" t="n"/>
      <c r="I200" s="25" t="n"/>
      <c r="J200" s="42" t="n"/>
      <c r="K200" s="40">
        <f>IF(OR(A200="",C200="",D200="",I200="Storniert"),"",C200&amp;"|"&amp;TEXT(D200,"0")&amp;"|"&amp;TEXT(A200,"0"))</f>
        <v/>
      </c>
    </row>
  </sheetData>
  <autoFilter ref="A4:K200"/>
  <mergeCells count="4">
    <mergeCell ref="A2:K2"/>
    <mergeCell ref="B3:C3"/>
    <mergeCell ref="A1:K1"/>
    <mergeCell ref="D3:E3"/>
  </mergeCells>
  <conditionalFormatting sqref="A5:J200">
    <cfRule type="expression" priority="1" dxfId="0" stopIfTrue="1">
      <formula>$I5="Storniert"</formula>
    </cfRule>
    <cfRule type="expression" priority="2" dxfId="1" stopIfTrue="0">
      <formula>$G5="Sperrung"</formula>
    </cfRule>
    <cfRule type="expression" priority="3" dxfId="2" stopIfTrue="0">
      <formula>$G5="Mannschaftstraining"</formula>
    </cfRule>
    <cfRule type="expression" priority="4" dxfId="3" stopIfTrue="0">
      <formula>$G5="Wettkampf"</formula>
    </cfRule>
    <cfRule type="expression" priority="5" dxfId="4" stopIfTrue="0">
      <formula>$G5="Einzeltraining"</formula>
    </cfRule>
    <cfRule type="expression" priority="6" dxfId="5" stopIfTrue="0">
      <formula>$G5="Sonstiges"</formula>
    </cfRule>
  </conditionalFormatting>
  <dataValidations count="6">
    <dataValidation sqref="C5:C200" showDropDown="0" showInputMessage="1" showErrorMessage="1" allowBlank="1" errorTitle="Ungültige Eingabe" error="Bitte zuerst den Anlagennamen in Spalte G des Blatts Schießanlagen eintragen und danach hier auswählen." promptTitle="Auswahl" prompt="Anlage aus der Liste im Blatt Schießanlagen, Spalte G." type="list">
      <formula1>=AnlagenListe</formula1>
    </dataValidation>
    <dataValidation sqref="G5:G200" showDropDown="0" showInputMessage="1" showErrorMessage="1" allowBlank="1" errorTitle="Ungültige Eingabe" error="Bitte eine Buchungsart aus der Liste wählen." promptTitle="Auswahl" prompt="Einzeltraining, Mannschaftstraining, Wettkampf, Sperrung oder Sonstiges." type="list">
      <formula1>=Buchungsarten</formula1>
    </dataValidation>
    <dataValidation sqref="I5:I200" showDropDown="0" showInputMessage="1" showErrorMessage="1" allowBlank="1" errorTitle="Ungültige Eingabe" error="Bitte einen Status aus der Liste wählen." promptTitle="Auswahl" prompt="Geplant, Bestätigt oder Storniert. Stornierte Zeilen bleiben hier sichtbar, entfallen aber in der Wochenübersicht." type="list">
      <formula1>=StatusListe</formula1>
    </dataValidation>
    <dataValidation sqref="A5:A200" showDropDown="0" showInputMessage="0" showErrorMessage="1" allowBlank="1" errorTitle="Datum" error="Bitte ein Datum zwischen 2020 und 2100 eintragen." type="date" operator="between">
      <formula1>DATE(2020,1,1)</formula1>
      <formula2>DATE(2100,12,31)</formula2>
    </dataValidation>
    <dataValidation sqref="E5:F200" showDropDown="0" showInputMessage="0" showErrorMessage="1" allowBlank="1" errorTitle="Uhrzeit" error="Bitte eine Uhrzeit eintragen, zum Beispiel 18:00." type="time" operator="between">
      <formula1>0</formula1>
      <formula2>0.999988</formula2>
    </dataValidation>
    <dataValidation sqref="D5:D200" showDropDown="0" showInputMessage="0" showErrorMessage="1" allowBlank="1" errorTitle="Stand" error="Bitte eine Standnummer von 1 bis 99 eintragen." type="whole" operator="between">
      <formula1>1</formula1>
      <formula2>99</formula2>
    </dataValidation>
  </dataValidations>
  <pageMargins left="0.5" right="0.5" top="0.75" bottom="0.65" header="0.28" footer="0.28"/>
  <pageSetup orientation="landscape" paperSize="9" fitToHeight="0" fitToWidth="1" pageOrder="downThenOver"/>
  <headerFooter>
    <oddHeader>&amp;LStandFrei&amp;CMusterwoche ab 19.10.2026&amp;R&amp;A</oddHeader>
    <oddFooter>&amp;LPlanungshilfe für Standzeiten, kein Schießbuch&amp;RSeite &amp;P von &amp;N</oddFooter>
    <evenHeader/>
    <evenFooter/>
    <firstHeader/>
    <firstFooter/>
  </headerFooter>
</worksheet>
</file>

<file path=xl/worksheets/sheet4.xml><?xml version="1.0" encoding="utf-8"?>
<worksheet xmlns="http://schemas.openxmlformats.org/spreadsheetml/2006/main">
  <sheetPr>
    <tabColor rgb="002E4455"/>
    <outlinePr summaryBelow="1" summaryRight="1"/>
    <pageSetUpPr autoPageBreaks="1" fitToPage="1"/>
  </sheetPr>
  <dimension ref="A1:H37"/>
  <sheetViews>
    <sheetView showGridLines="0" zoomScale="110" workbookViewId="0">
      <pane xSplit="1" ySplit="8" topLeftCell="B9" activePane="bottomRight" state="frozen"/>
      <selection pane="topRight"/>
      <selection pane="bottomLeft"/>
      <selection pane="bottomRight" activeCell="A1" sqref="A1"/>
    </sheetView>
  </sheetViews>
  <sheetFormatPr baseColWidth="8" defaultRowHeight="15"/>
  <cols>
    <col width="18" customWidth="1" min="1" max="1"/>
    <col width="24" customWidth="1" min="2" max="2"/>
    <col width="24" customWidth="1" min="3" max="3"/>
    <col width="24" customWidth="1" min="4" max="4"/>
    <col width="24" customWidth="1" min="5" max="5"/>
    <col width="24" customWidth="1" min="6" max="6"/>
    <col width="24" customWidth="1" min="7" max="7"/>
    <col width="24" customWidth="1" min="8" max="8"/>
  </cols>
  <sheetData>
    <row r="1" ht="34" customHeight="1">
      <c r="A1" s="1" t="inlineStr">
        <is>
          <t>Wochenübersicht</t>
        </is>
      </c>
      <c r="B1" s="2" t="n"/>
      <c r="C1" s="2" t="n"/>
      <c r="D1" s="2" t="n"/>
      <c r="E1" s="2" t="n"/>
      <c r="F1" s="2" t="n"/>
      <c r="G1" s="2" t="n"/>
      <c r="H1" s="2" t="n"/>
    </row>
    <row r="2" ht="34" customHeight="1">
      <c r="A2" s="3" t="inlineStr">
        <is>
          <t>Wählen Sie den Montag und eine Anlage. Die Matrix und die Zeitfenster werden aus dem Blatt Buchungen berechnet. Bereits korrekt ausgefüllte Zellen müssen nicht zusätzlich von Hand übertragen werden.</t>
        </is>
      </c>
      <c r="B2" s="4" t="n"/>
      <c r="C2" s="4" t="n"/>
      <c r="D2" s="4" t="n"/>
      <c r="E2" s="4" t="n"/>
      <c r="F2" s="4" t="n"/>
      <c r="G2" s="4" t="n"/>
      <c r="H2" s="4" t="n"/>
    </row>
    <row r="3">
      <c r="A3" s="44" t="inlineStr">
        <is>
          <t>Wochenbeginn (Montag)</t>
        </is>
      </c>
      <c r="B3" s="45" t="n">
        <v>46314</v>
      </c>
      <c r="C3" s="13">
        <f>IF(B3="","",IF(WEEKDAY(B3,2)=1,"Montag erkannt. Die sieben Spalten zeigen diese Kalenderwoche.","Hinweis: Bitte einen Montag eintragen. Die Spalten zeigen trotzdem sieben aufeinanderfolgende Tage."))</f>
        <v/>
      </c>
    </row>
    <row r="4">
      <c r="A4" s="11" t="inlineStr">
        <is>
          <t>Anlage</t>
        </is>
      </c>
      <c r="B4" s="46" t="inlineStr">
        <is>
          <t>10-m-Luftgewehrhalle</t>
        </is>
      </c>
      <c r="C4" s="13" t="inlineStr">
        <is>
          <t>Gezeigt werden nur Buchungen dieser Anlage. Stornierte Einträge entfallen.</t>
        </is>
      </c>
    </row>
    <row r="6">
      <c r="A6" s="11" t="inlineStr">
        <is>
          <t>Belegung je Stand und Tag</t>
        </is>
      </c>
    </row>
    <row r="7" ht="22" customHeight="1">
      <c r="A7" s="16" t="inlineStr">
        <is>
          <t>Stand</t>
        </is>
      </c>
      <c r="B7" s="16">
        <f>IF($B$3="","",CHOOSE(WEEKDAY($B$3+0,2),"Montag","Dienstag","Mittwoch","Donnerstag","Freitag","Samstag","Sonntag"))</f>
        <v/>
      </c>
      <c r="C7" s="16">
        <f>IF($B$3="","",CHOOSE(WEEKDAY($B$3+1,2),"Montag","Dienstag","Mittwoch","Donnerstag","Freitag","Samstag","Sonntag"))</f>
        <v/>
      </c>
      <c r="D7" s="16">
        <f>IF($B$3="","",CHOOSE(WEEKDAY($B$3+2,2),"Montag","Dienstag","Mittwoch","Donnerstag","Freitag","Samstag","Sonntag"))</f>
        <v/>
      </c>
      <c r="E7" s="16">
        <f>IF($B$3="","",CHOOSE(WEEKDAY($B$3+3,2),"Montag","Dienstag","Mittwoch","Donnerstag","Freitag","Samstag","Sonntag"))</f>
        <v/>
      </c>
      <c r="F7" s="16">
        <f>IF($B$3="","",CHOOSE(WEEKDAY($B$3+4,2),"Montag","Dienstag","Mittwoch","Donnerstag","Freitag","Samstag","Sonntag"))</f>
        <v/>
      </c>
      <c r="G7" s="16">
        <f>IF($B$3="","",CHOOSE(WEEKDAY($B$3+5,2),"Montag","Dienstag","Mittwoch","Donnerstag","Freitag","Samstag","Sonntag"))</f>
        <v/>
      </c>
      <c r="H7" s="16">
        <f>IF($B$3="","",CHOOSE(WEEKDAY($B$3+6,2),"Montag","Dienstag","Mittwoch","Donnerstag","Freitag","Samstag","Sonntag"))</f>
        <v/>
      </c>
    </row>
    <row r="8" ht="22" customHeight="1">
      <c r="A8" s="47" t="inlineStr">
        <is>
          <t>Datum</t>
        </is>
      </c>
      <c r="B8" s="48">
        <f>IF($B$3="","",$B$3+0)</f>
        <v/>
      </c>
      <c r="C8" s="48">
        <f>IF($B$3="","",$B$3+1)</f>
        <v/>
      </c>
      <c r="D8" s="48">
        <f>IF($B$3="","",$B$3+2)</f>
        <v/>
      </c>
      <c r="E8" s="48">
        <f>IF($B$3="","",$B$3+3)</f>
        <v/>
      </c>
      <c r="F8" s="48">
        <f>IF($B$3="","",$B$3+4)</f>
        <v/>
      </c>
      <c r="G8" s="48">
        <f>IF($B$3="","",$B$3+5)</f>
        <v/>
      </c>
      <c r="H8" s="48">
        <f>IF($B$3="","",$B$3+6)</f>
        <v/>
      </c>
    </row>
    <row r="9" ht="36" customHeight="1">
      <c r="A9" s="49">
        <f>IFERROR(INDEX('Schießanlagen'!$B$7:$B$46,MATCH(1,'Schießanlagen'!$H$7:$H$46,0)),"")</f>
        <v/>
      </c>
      <c r="B9" s="39">
        <f>IF(OR($A9="",B$8=""),"",IFERROR(RIGHT("0"&amp;HOUR(INDEX(Buchungen!$E$5:$E$200,MATCH($B$4&amp;"|"&amp;TEXT($A9,"0")&amp;"|"&amp;TEXT(B$8,"0"),Buchungen!$K$5:$K$200,0))),2)&amp;":"&amp;RIGHT("0"&amp;MINUTE(INDEX(Buchungen!$E$5:$E$200,MATCH($B$4&amp;"|"&amp;TEXT($A9,"0")&amp;"|"&amp;TEXT(B$8,"0"),Buchungen!$K$5:$K$200,0))),2)&amp;"–"&amp;RIGHT("0"&amp;HOUR(INDEX(Buchungen!$F$5:$F$200,MATCH($B$4&amp;"|"&amp;TEXT($A9,"0")&amp;"|"&amp;TEXT(B$8,"0"),Buchungen!$K$5:$K$200,0))),2)&amp;":"&amp;RIGHT("0"&amp;MINUTE(INDEX(Buchungen!$F$5:$F$200,MATCH($B$4&amp;"|"&amp;TEXT($A9,"0")&amp;"|"&amp;TEXT(B$8,"0"),Buchungen!$K$5:$K$200,0))),2)&amp;" "&amp;INDEX(Buchungen!$G$5:$G$200,MATCH($B$4&amp;"|"&amp;TEXT($A9,"0")&amp;"|"&amp;TEXT(B$8,"0"),Buchungen!$K$5:$K$200,0))&amp;IF(COUNTIFS(Buchungen!$C$5:$C$200,$B$4,Buchungen!$D$5:$D$200,$A9,Buchungen!$A$5:$A$200,B$8,Buchungen!$I$5:$I$200,"&lt;&gt;Storniert")&gt;1," (+weitere)",""),""))</f>
        <v/>
      </c>
      <c r="C9" s="39">
        <f>IF(OR($A9="",C$8=""),"",IFERROR(RIGHT("0"&amp;HOUR(INDEX(Buchungen!$E$5:$E$200,MATCH($B$4&amp;"|"&amp;TEXT($A9,"0")&amp;"|"&amp;TEXT(C$8,"0"),Buchungen!$K$5:$K$200,0))),2)&amp;":"&amp;RIGHT("0"&amp;MINUTE(INDEX(Buchungen!$E$5:$E$200,MATCH($B$4&amp;"|"&amp;TEXT($A9,"0")&amp;"|"&amp;TEXT(C$8,"0"),Buchungen!$K$5:$K$200,0))),2)&amp;"–"&amp;RIGHT("0"&amp;HOUR(INDEX(Buchungen!$F$5:$F$200,MATCH($B$4&amp;"|"&amp;TEXT($A9,"0")&amp;"|"&amp;TEXT(C$8,"0"),Buchungen!$K$5:$K$200,0))),2)&amp;":"&amp;RIGHT("0"&amp;MINUTE(INDEX(Buchungen!$F$5:$F$200,MATCH($B$4&amp;"|"&amp;TEXT($A9,"0")&amp;"|"&amp;TEXT(C$8,"0"),Buchungen!$K$5:$K$200,0))),2)&amp;" "&amp;INDEX(Buchungen!$G$5:$G$200,MATCH($B$4&amp;"|"&amp;TEXT($A9,"0")&amp;"|"&amp;TEXT(C$8,"0"),Buchungen!$K$5:$K$200,0))&amp;IF(COUNTIFS(Buchungen!$C$5:$C$200,$B$4,Buchungen!$D$5:$D$200,$A9,Buchungen!$A$5:$A$200,C$8,Buchungen!$I$5:$I$200,"&lt;&gt;Storniert")&gt;1," (+weitere)",""),""))</f>
        <v/>
      </c>
      <c r="D9" s="39">
        <f>IF(OR($A9="",D$8=""),"",IFERROR(RIGHT("0"&amp;HOUR(INDEX(Buchungen!$E$5:$E$200,MATCH($B$4&amp;"|"&amp;TEXT($A9,"0")&amp;"|"&amp;TEXT(D$8,"0"),Buchungen!$K$5:$K$200,0))),2)&amp;":"&amp;RIGHT("0"&amp;MINUTE(INDEX(Buchungen!$E$5:$E$200,MATCH($B$4&amp;"|"&amp;TEXT($A9,"0")&amp;"|"&amp;TEXT(D$8,"0"),Buchungen!$K$5:$K$200,0))),2)&amp;"–"&amp;RIGHT("0"&amp;HOUR(INDEX(Buchungen!$F$5:$F$200,MATCH($B$4&amp;"|"&amp;TEXT($A9,"0")&amp;"|"&amp;TEXT(D$8,"0"),Buchungen!$K$5:$K$200,0))),2)&amp;":"&amp;RIGHT("0"&amp;MINUTE(INDEX(Buchungen!$F$5:$F$200,MATCH($B$4&amp;"|"&amp;TEXT($A9,"0")&amp;"|"&amp;TEXT(D$8,"0"),Buchungen!$K$5:$K$200,0))),2)&amp;" "&amp;INDEX(Buchungen!$G$5:$G$200,MATCH($B$4&amp;"|"&amp;TEXT($A9,"0")&amp;"|"&amp;TEXT(D$8,"0"),Buchungen!$K$5:$K$200,0))&amp;IF(COUNTIFS(Buchungen!$C$5:$C$200,$B$4,Buchungen!$D$5:$D$200,$A9,Buchungen!$A$5:$A$200,D$8,Buchungen!$I$5:$I$200,"&lt;&gt;Storniert")&gt;1," (+weitere)",""),""))</f>
        <v/>
      </c>
      <c r="E9" s="39">
        <f>IF(OR($A9="",E$8=""),"",IFERROR(RIGHT("0"&amp;HOUR(INDEX(Buchungen!$E$5:$E$200,MATCH($B$4&amp;"|"&amp;TEXT($A9,"0")&amp;"|"&amp;TEXT(E$8,"0"),Buchungen!$K$5:$K$200,0))),2)&amp;":"&amp;RIGHT("0"&amp;MINUTE(INDEX(Buchungen!$E$5:$E$200,MATCH($B$4&amp;"|"&amp;TEXT($A9,"0")&amp;"|"&amp;TEXT(E$8,"0"),Buchungen!$K$5:$K$200,0))),2)&amp;"–"&amp;RIGHT("0"&amp;HOUR(INDEX(Buchungen!$F$5:$F$200,MATCH($B$4&amp;"|"&amp;TEXT($A9,"0")&amp;"|"&amp;TEXT(E$8,"0"),Buchungen!$K$5:$K$200,0))),2)&amp;":"&amp;RIGHT("0"&amp;MINUTE(INDEX(Buchungen!$F$5:$F$200,MATCH($B$4&amp;"|"&amp;TEXT($A9,"0")&amp;"|"&amp;TEXT(E$8,"0"),Buchungen!$K$5:$K$200,0))),2)&amp;" "&amp;INDEX(Buchungen!$G$5:$G$200,MATCH($B$4&amp;"|"&amp;TEXT($A9,"0")&amp;"|"&amp;TEXT(E$8,"0"),Buchungen!$K$5:$K$200,0))&amp;IF(COUNTIFS(Buchungen!$C$5:$C$200,$B$4,Buchungen!$D$5:$D$200,$A9,Buchungen!$A$5:$A$200,E$8,Buchungen!$I$5:$I$200,"&lt;&gt;Storniert")&gt;1," (+weitere)",""),""))</f>
        <v/>
      </c>
      <c r="F9" s="39">
        <f>IF(OR($A9="",F$8=""),"",IFERROR(RIGHT("0"&amp;HOUR(INDEX(Buchungen!$E$5:$E$200,MATCH($B$4&amp;"|"&amp;TEXT($A9,"0")&amp;"|"&amp;TEXT(F$8,"0"),Buchungen!$K$5:$K$200,0))),2)&amp;":"&amp;RIGHT("0"&amp;MINUTE(INDEX(Buchungen!$E$5:$E$200,MATCH($B$4&amp;"|"&amp;TEXT($A9,"0")&amp;"|"&amp;TEXT(F$8,"0"),Buchungen!$K$5:$K$200,0))),2)&amp;"–"&amp;RIGHT("0"&amp;HOUR(INDEX(Buchungen!$F$5:$F$200,MATCH($B$4&amp;"|"&amp;TEXT($A9,"0")&amp;"|"&amp;TEXT(F$8,"0"),Buchungen!$K$5:$K$200,0))),2)&amp;":"&amp;RIGHT("0"&amp;MINUTE(INDEX(Buchungen!$F$5:$F$200,MATCH($B$4&amp;"|"&amp;TEXT($A9,"0")&amp;"|"&amp;TEXT(F$8,"0"),Buchungen!$K$5:$K$200,0))),2)&amp;" "&amp;INDEX(Buchungen!$G$5:$G$200,MATCH($B$4&amp;"|"&amp;TEXT($A9,"0")&amp;"|"&amp;TEXT(F$8,"0"),Buchungen!$K$5:$K$200,0))&amp;IF(COUNTIFS(Buchungen!$C$5:$C$200,$B$4,Buchungen!$D$5:$D$200,$A9,Buchungen!$A$5:$A$200,F$8,Buchungen!$I$5:$I$200,"&lt;&gt;Storniert")&gt;1," (+weitere)",""),""))</f>
        <v/>
      </c>
      <c r="G9" s="39">
        <f>IF(OR($A9="",G$8=""),"",IFERROR(RIGHT("0"&amp;HOUR(INDEX(Buchungen!$E$5:$E$200,MATCH($B$4&amp;"|"&amp;TEXT($A9,"0")&amp;"|"&amp;TEXT(G$8,"0"),Buchungen!$K$5:$K$200,0))),2)&amp;":"&amp;RIGHT("0"&amp;MINUTE(INDEX(Buchungen!$E$5:$E$200,MATCH($B$4&amp;"|"&amp;TEXT($A9,"0")&amp;"|"&amp;TEXT(G$8,"0"),Buchungen!$K$5:$K$200,0))),2)&amp;"–"&amp;RIGHT("0"&amp;HOUR(INDEX(Buchungen!$F$5:$F$200,MATCH($B$4&amp;"|"&amp;TEXT($A9,"0")&amp;"|"&amp;TEXT(G$8,"0"),Buchungen!$K$5:$K$200,0))),2)&amp;":"&amp;RIGHT("0"&amp;MINUTE(INDEX(Buchungen!$F$5:$F$200,MATCH($B$4&amp;"|"&amp;TEXT($A9,"0")&amp;"|"&amp;TEXT(G$8,"0"),Buchungen!$K$5:$K$200,0))),2)&amp;" "&amp;INDEX(Buchungen!$G$5:$G$200,MATCH($B$4&amp;"|"&amp;TEXT($A9,"0")&amp;"|"&amp;TEXT(G$8,"0"),Buchungen!$K$5:$K$200,0))&amp;IF(COUNTIFS(Buchungen!$C$5:$C$200,$B$4,Buchungen!$D$5:$D$200,$A9,Buchungen!$A$5:$A$200,G$8,Buchungen!$I$5:$I$200,"&lt;&gt;Storniert")&gt;1," (+weitere)",""),""))</f>
        <v/>
      </c>
      <c r="H9" s="39">
        <f>IF(OR($A9="",H$8=""),"",IFERROR(RIGHT("0"&amp;HOUR(INDEX(Buchungen!$E$5:$E$200,MATCH($B$4&amp;"|"&amp;TEXT($A9,"0")&amp;"|"&amp;TEXT(H$8,"0"),Buchungen!$K$5:$K$200,0))),2)&amp;":"&amp;RIGHT("0"&amp;MINUTE(INDEX(Buchungen!$E$5:$E$200,MATCH($B$4&amp;"|"&amp;TEXT($A9,"0")&amp;"|"&amp;TEXT(H$8,"0"),Buchungen!$K$5:$K$200,0))),2)&amp;"–"&amp;RIGHT("0"&amp;HOUR(INDEX(Buchungen!$F$5:$F$200,MATCH($B$4&amp;"|"&amp;TEXT($A9,"0")&amp;"|"&amp;TEXT(H$8,"0"),Buchungen!$K$5:$K$200,0))),2)&amp;":"&amp;RIGHT("0"&amp;MINUTE(INDEX(Buchungen!$F$5:$F$200,MATCH($B$4&amp;"|"&amp;TEXT($A9,"0")&amp;"|"&amp;TEXT(H$8,"0"),Buchungen!$K$5:$K$200,0))),2)&amp;" "&amp;INDEX(Buchungen!$G$5:$G$200,MATCH($B$4&amp;"|"&amp;TEXT($A9,"0")&amp;"|"&amp;TEXT(H$8,"0"),Buchungen!$K$5:$K$200,0))&amp;IF(COUNTIFS(Buchungen!$C$5:$C$200,$B$4,Buchungen!$D$5:$D$200,$A9,Buchungen!$A$5:$A$200,H$8,Buchungen!$I$5:$I$200,"&lt;&gt;Storniert")&gt;1," (+weitere)",""),""))</f>
        <v/>
      </c>
    </row>
    <row r="10" ht="36" customHeight="1">
      <c r="A10" s="49">
        <f>IFERROR(INDEX('Schießanlagen'!$B$7:$B$46,MATCH(2,'Schießanlagen'!$H$7:$H$46,0)),"")</f>
        <v/>
      </c>
      <c r="B10" s="39">
        <f>IF(OR($A10="",B$8=""),"",IFERROR(RIGHT("0"&amp;HOUR(INDEX(Buchungen!$E$5:$E$200,MATCH($B$4&amp;"|"&amp;TEXT($A10,"0")&amp;"|"&amp;TEXT(B$8,"0"),Buchungen!$K$5:$K$200,0))),2)&amp;":"&amp;RIGHT("0"&amp;MINUTE(INDEX(Buchungen!$E$5:$E$200,MATCH($B$4&amp;"|"&amp;TEXT($A10,"0")&amp;"|"&amp;TEXT(B$8,"0"),Buchungen!$K$5:$K$200,0))),2)&amp;"–"&amp;RIGHT("0"&amp;HOUR(INDEX(Buchungen!$F$5:$F$200,MATCH($B$4&amp;"|"&amp;TEXT($A10,"0")&amp;"|"&amp;TEXT(B$8,"0"),Buchungen!$K$5:$K$200,0))),2)&amp;":"&amp;RIGHT("0"&amp;MINUTE(INDEX(Buchungen!$F$5:$F$200,MATCH($B$4&amp;"|"&amp;TEXT($A10,"0")&amp;"|"&amp;TEXT(B$8,"0"),Buchungen!$K$5:$K$200,0))),2)&amp;" "&amp;INDEX(Buchungen!$G$5:$G$200,MATCH($B$4&amp;"|"&amp;TEXT($A10,"0")&amp;"|"&amp;TEXT(B$8,"0"),Buchungen!$K$5:$K$200,0))&amp;IF(COUNTIFS(Buchungen!$C$5:$C$200,$B$4,Buchungen!$D$5:$D$200,$A10,Buchungen!$A$5:$A$200,B$8,Buchungen!$I$5:$I$200,"&lt;&gt;Storniert")&gt;1," (+weitere)",""),""))</f>
        <v/>
      </c>
      <c r="C10" s="39">
        <f>IF(OR($A10="",C$8=""),"",IFERROR(RIGHT("0"&amp;HOUR(INDEX(Buchungen!$E$5:$E$200,MATCH($B$4&amp;"|"&amp;TEXT($A10,"0")&amp;"|"&amp;TEXT(C$8,"0"),Buchungen!$K$5:$K$200,0))),2)&amp;":"&amp;RIGHT("0"&amp;MINUTE(INDEX(Buchungen!$E$5:$E$200,MATCH($B$4&amp;"|"&amp;TEXT($A10,"0")&amp;"|"&amp;TEXT(C$8,"0"),Buchungen!$K$5:$K$200,0))),2)&amp;"–"&amp;RIGHT("0"&amp;HOUR(INDEX(Buchungen!$F$5:$F$200,MATCH($B$4&amp;"|"&amp;TEXT($A10,"0")&amp;"|"&amp;TEXT(C$8,"0"),Buchungen!$K$5:$K$200,0))),2)&amp;":"&amp;RIGHT("0"&amp;MINUTE(INDEX(Buchungen!$F$5:$F$200,MATCH($B$4&amp;"|"&amp;TEXT($A10,"0")&amp;"|"&amp;TEXT(C$8,"0"),Buchungen!$K$5:$K$200,0))),2)&amp;" "&amp;INDEX(Buchungen!$G$5:$G$200,MATCH($B$4&amp;"|"&amp;TEXT($A10,"0")&amp;"|"&amp;TEXT(C$8,"0"),Buchungen!$K$5:$K$200,0))&amp;IF(COUNTIFS(Buchungen!$C$5:$C$200,$B$4,Buchungen!$D$5:$D$200,$A10,Buchungen!$A$5:$A$200,C$8,Buchungen!$I$5:$I$200,"&lt;&gt;Storniert")&gt;1," (+weitere)",""),""))</f>
        <v/>
      </c>
      <c r="D10" s="39">
        <f>IF(OR($A10="",D$8=""),"",IFERROR(RIGHT("0"&amp;HOUR(INDEX(Buchungen!$E$5:$E$200,MATCH($B$4&amp;"|"&amp;TEXT($A10,"0")&amp;"|"&amp;TEXT(D$8,"0"),Buchungen!$K$5:$K$200,0))),2)&amp;":"&amp;RIGHT("0"&amp;MINUTE(INDEX(Buchungen!$E$5:$E$200,MATCH($B$4&amp;"|"&amp;TEXT($A10,"0")&amp;"|"&amp;TEXT(D$8,"0"),Buchungen!$K$5:$K$200,0))),2)&amp;"–"&amp;RIGHT("0"&amp;HOUR(INDEX(Buchungen!$F$5:$F$200,MATCH($B$4&amp;"|"&amp;TEXT($A10,"0")&amp;"|"&amp;TEXT(D$8,"0"),Buchungen!$K$5:$K$200,0))),2)&amp;":"&amp;RIGHT("0"&amp;MINUTE(INDEX(Buchungen!$F$5:$F$200,MATCH($B$4&amp;"|"&amp;TEXT($A10,"0")&amp;"|"&amp;TEXT(D$8,"0"),Buchungen!$K$5:$K$200,0))),2)&amp;" "&amp;INDEX(Buchungen!$G$5:$G$200,MATCH($B$4&amp;"|"&amp;TEXT($A10,"0")&amp;"|"&amp;TEXT(D$8,"0"),Buchungen!$K$5:$K$200,0))&amp;IF(COUNTIFS(Buchungen!$C$5:$C$200,$B$4,Buchungen!$D$5:$D$200,$A10,Buchungen!$A$5:$A$200,D$8,Buchungen!$I$5:$I$200,"&lt;&gt;Storniert")&gt;1," (+weitere)",""),""))</f>
        <v/>
      </c>
      <c r="E10" s="39">
        <f>IF(OR($A10="",E$8=""),"",IFERROR(RIGHT("0"&amp;HOUR(INDEX(Buchungen!$E$5:$E$200,MATCH($B$4&amp;"|"&amp;TEXT($A10,"0")&amp;"|"&amp;TEXT(E$8,"0"),Buchungen!$K$5:$K$200,0))),2)&amp;":"&amp;RIGHT("0"&amp;MINUTE(INDEX(Buchungen!$E$5:$E$200,MATCH($B$4&amp;"|"&amp;TEXT($A10,"0")&amp;"|"&amp;TEXT(E$8,"0"),Buchungen!$K$5:$K$200,0))),2)&amp;"–"&amp;RIGHT("0"&amp;HOUR(INDEX(Buchungen!$F$5:$F$200,MATCH($B$4&amp;"|"&amp;TEXT($A10,"0")&amp;"|"&amp;TEXT(E$8,"0"),Buchungen!$K$5:$K$200,0))),2)&amp;":"&amp;RIGHT("0"&amp;MINUTE(INDEX(Buchungen!$F$5:$F$200,MATCH($B$4&amp;"|"&amp;TEXT($A10,"0")&amp;"|"&amp;TEXT(E$8,"0"),Buchungen!$K$5:$K$200,0))),2)&amp;" "&amp;INDEX(Buchungen!$G$5:$G$200,MATCH($B$4&amp;"|"&amp;TEXT($A10,"0")&amp;"|"&amp;TEXT(E$8,"0"),Buchungen!$K$5:$K$200,0))&amp;IF(COUNTIFS(Buchungen!$C$5:$C$200,$B$4,Buchungen!$D$5:$D$200,$A10,Buchungen!$A$5:$A$200,E$8,Buchungen!$I$5:$I$200,"&lt;&gt;Storniert")&gt;1," (+weitere)",""),""))</f>
        <v/>
      </c>
      <c r="F10" s="39">
        <f>IF(OR($A10="",F$8=""),"",IFERROR(RIGHT("0"&amp;HOUR(INDEX(Buchungen!$E$5:$E$200,MATCH($B$4&amp;"|"&amp;TEXT($A10,"0")&amp;"|"&amp;TEXT(F$8,"0"),Buchungen!$K$5:$K$200,0))),2)&amp;":"&amp;RIGHT("0"&amp;MINUTE(INDEX(Buchungen!$E$5:$E$200,MATCH($B$4&amp;"|"&amp;TEXT($A10,"0")&amp;"|"&amp;TEXT(F$8,"0"),Buchungen!$K$5:$K$200,0))),2)&amp;"–"&amp;RIGHT("0"&amp;HOUR(INDEX(Buchungen!$F$5:$F$200,MATCH($B$4&amp;"|"&amp;TEXT($A10,"0")&amp;"|"&amp;TEXT(F$8,"0"),Buchungen!$K$5:$K$200,0))),2)&amp;":"&amp;RIGHT("0"&amp;MINUTE(INDEX(Buchungen!$F$5:$F$200,MATCH($B$4&amp;"|"&amp;TEXT($A10,"0")&amp;"|"&amp;TEXT(F$8,"0"),Buchungen!$K$5:$K$200,0))),2)&amp;" "&amp;INDEX(Buchungen!$G$5:$G$200,MATCH($B$4&amp;"|"&amp;TEXT($A10,"0")&amp;"|"&amp;TEXT(F$8,"0"),Buchungen!$K$5:$K$200,0))&amp;IF(COUNTIFS(Buchungen!$C$5:$C$200,$B$4,Buchungen!$D$5:$D$200,$A10,Buchungen!$A$5:$A$200,F$8,Buchungen!$I$5:$I$200,"&lt;&gt;Storniert")&gt;1," (+weitere)",""),""))</f>
        <v/>
      </c>
      <c r="G10" s="39">
        <f>IF(OR($A10="",G$8=""),"",IFERROR(RIGHT("0"&amp;HOUR(INDEX(Buchungen!$E$5:$E$200,MATCH($B$4&amp;"|"&amp;TEXT($A10,"0")&amp;"|"&amp;TEXT(G$8,"0"),Buchungen!$K$5:$K$200,0))),2)&amp;":"&amp;RIGHT("0"&amp;MINUTE(INDEX(Buchungen!$E$5:$E$200,MATCH($B$4&amp;"|"&amp;TEXT($A10,"0")&amp;"|"&amp;TEXT(G$8,"0"),Buchungen!$K$5:$K$200,0))),2)&amp;"–"&amp;RIGHT("0"&amp;HOUR(INDEX(Buchungen!$F$5:$F$200,MATCH($B$4&amp;"|"&amp;TEXT($A10,"0")&amp;"|"&amp;TEXT(G$8,"0"),Buchungen!$K$5:$K$200,0))),2)&amp;":"&amp;RIGHT("0"&amp;MINUTE(INDEX(Buchungen!$F$5:$F$200,MATCH($B$4&amp;"|"&amp;TEXT($A10,"0")&amp;"|"&amp;TEXT(G$8,"0"),Buchungen!$K$5:$K$200,0))),2)&amp;" "&amp;INDEX(Buchungen!$G$5:$G$200,MATCH($B$4&amp;"|"&amp;TEXT($A10,"0")&amp;"|"&amp;TEXT(G$8,"0"),Buchungen!$K$5:$K$200,0))&amp;IF(COUNTIFS(Buchungen!$C$5:$C$200,$B$4,Buchungen!$D$5:$D$200,$A10,Buchungen!$A$5:$A$200,G$8,Buchungen!$I$5:$I$200,"&lt;&gt;Storniert")&gt;1," (+weitere)",""),""))</f>
        <v/>
      </c>
      <c r="H10" s="39">
        <f>IF(OR($A10="",H$8=""),"",IFERROR(RIGHT("0"&amp;HOUR(INDEX(Buchungen!$E$5:$E$200,MATCH($B$4&amp;"|"&amp;TEXT($A10,"0")&amp;"|"&amp;TEXT(H$8,"0"),Buchungen!$K$5:$K$200,0))),2)&amp;":"&amp;RIGHT("0"&amp;MINUTE(INDEX(Buchungen!$E$5:$E$200,MATCH($B$4&amp;"|"&amp;TEXT($A10,"0")&amp;"|"&amp;TEXT(H$8,"0"),Buchungen!$K$5:$K$200,0))),2)&amp;"–"&amp;RIGHT("0"&amp;HOUR(INDEX(Buchungen!$F$5:$F$200,MATCH($B$4&amp;"|"&amp;TEXT($A10,"0")&amp;"|"&amp;TEXT(H$8,"0"),Buchungen!$K$5:$K$200,0))),2)&amp;":"&amp;RIGHT("0"&amp;MINUTE(INDEX(Buchungen!$F$5:$F$200,MATCH($B$4&amp;"|"&amp;TEXT($A10,"0")&amp;"|"&amp;TEXT(H$8,"0"),Buchungen!$K$5:$K$200,0))),2)&amp;" "&amp;INDEX(Buchungen!$G$5:$G$200,MATCH($B$4&amp;"|"&amp;TEXT($A10,"0")&amp;"|"&amp;TEXT(H$8,"0"),Buchungen!$K$5:$K$200,0))&amp;IF(COUNTIFS(Buchungen!$C$5:$C$200,$B$4,Buchungen!$D$5:$D$200,$A10,Buchungen!$A$5:$A$200,H$8,Buchungen!$I$5:$I$200,"&lt;&gt;Storniert")&gt;1," (+weitere)",""),""))</f>
        <v/>
      </c>
    </row>
    <row r="11" ht="36" customHeight="1">
      <c r="A11" s="49">
        <f>IFERROR(INDEX('Schießanlagen'!$B$7:$B$46,MATCH(3,'Schießanlagen'!$H$7:$H$46,0)),"")</f>
        <v/>
      </c>
      <c r="B11" s="39">
        <f>IF(OR($A11="",B$8=""),"",IFERROR(RIGHT("0"&amp;HOUR(INDEX(Buchungen!$E$5:$E$200,MATCH($B$4&amp;"|"&amp;TEXT($A11,"0")&amp;"|"&amp;TEXT(B$8,"0"),Buchungen!$K$5:$K$200,0))),2)&amp;":"&amp;RIGHT("0"&amp;MINUTE(INDEX(Buchungen!$E$5:$E$200,MATCH($B$4&amp;"|"&amp;TEXT($A11,"0")&amp;"|"&amp;TEXT(B$8,"0"),Buchungen!$K$5:$K$200,0))),2)&amp;"–"&amp;RIGHT("0"&amp;HOUR(INDEX(Buchungen!$F$5:$F$200,MATCH($B$4&amp;"|"&amp;TEXT($A11,"0")&amp;"|"&amp;TEXT(B$8,"0"),Buchungen!$K$5:$K$200,0))),2)&amp;":"&amp;RIGHT("0"&amp;MINUTE(INDEX(Buchungen!$F$5:$F$200,MATCH($B$4&amp;"|"&amp;TEXT($A11,"0")&amp;"|"&amp;TEXT(B$8,"0"),Buchungen!$K$5:$K$200,0))),2)&amp;" "&amp;INDEX(Buchungen!$G$5:$G$200,MATCH($B$4&amp;"|"&amp;TEXT($A11,"0")&amp;"|"&amp;TEXT(B$8,"0"),Buchungen!$K$5:$K$200,0))&amp;IF(COUNTIFS(Buchungen!$C$5:$C$200,$B$4,Buchungen!$D$5:$D$200,$A11,Buchungen!$A$5:$A$200,B$8,Buchungen!$I$5:$I$200,"&lt;&gt;Storniert")&gt;1," (+weitere)",""),""))</f>
        <v/>
      </c>
      <c r="C11" s="39">
        <f>IF(OR($A11="",C$8=""),"",IFERROR(RIGHT("0"&amp;HOUR(INDEX(Buchungen!$E$5:$E$200,MATCH($B$4&amp;"|"&amp;TEXT($A11,"0")&amp;"|"&amp;TEXT(C$8,"0"),Buchungen!$K$5:$K$200,0))),2)&amp;":"&amp;RIGHT("0"&amp;MINUTE(INDEX(Buchungen!$E$5:$E$200,MATCH($B$4&amp;"|"&amp;TEXT($A11,"0")&amp;"|"&amp;TEXT(C$8,"0"),Buchungen!$K$5:$K$200,0))),2)&amp;"–"&amp;RIGHT("0"&amp;HOUR(INDEX(Buchungen!$F$5:$F$200,MATCH($B$4&amp;"|"&amp;TEXT($A11,"0")&amp;"|"&amp;TEXT(C$8,"0"),Buchungen!$K$5:$K$200,0))),2)&amp;":"&amp;RIGHT("0"&amp;MINUTE(INDEX(Buchungen!$F$5:$F$200,MATCH($B$4&amp;"|"&amp;TEXT($A11,"0")&amp;"|"&amp;TEXT(C$8,"0"),Buchungen!$K$5:$K$200,0))),2)&amp;" "&amp;INDEX(Buchungen!$G$5:$G$200,MATCH($B$4&amp;"|"&amp;TEXT($A11,"0")&amp;"|"&amp;TEXT(C$8,"0"),Buchungen!$K$5:$K$200,0))&amp;IF(COUNTIFS(Buchungen!$C$5:$C$200,$B$4,Buchungen!$D$5:$D$200,$A11,Buchungen!$A$5:$A$200,C$8,Buchungen!$I$5:$I$200,"&lt;&gt;Storniert")&gt;1," (+weitere)",""),""))</f>
        <v/>
      </c>
      <c r="D11" s="39">
        <f>IF(OR($A11="",D$8=""),"",IFERROR(RIGHT("0"&amp;HOUR(INDEX(Buchungen!$E$5:$E$200,MATCH($B$4&amp;"|"&amp;TEXT($A11,"0")&amp;"|"&amp;TEXT(D$8,"0"),Buchungen!$K$5:$K$200,0))),2)&amp;":"&amp;RIGHT("0"&amp;MINUTE(INDEX(Buchungen!$E$5:$E$200,MATCH($B$4&amp;"|"&amp;TEXT($A11,"0")&amp;"|"&amp;TEXT(D$8,"0"),Buchungen!$K$5:$K$200,0))),2)&amp;"–"&amp;RIGHT("0"&amp;HOUR(INDEX(Buchungen!$F$5:$F$200,MATCH($B$4&amp;"|"&amp;TEXT($A11,"0")&amp;"|"&amp;TEXT(D$8,"0"),Buchungen!$K$5:$K$200,0))),2)&amp;":"&amp;RIGHT("0"&amp;MINUTE(INDEX(Buchungen!$F$5:$F$200,MATCH($B$4&amp;"|"&amp;TEXT($A11,"0")&amp;"|"&amp;TEXT(D$8,"0"),Buchungen!$K$5:$K$200,0))),2)&amp;" "&amp;INDEX(Buchungen!$G$5:$G$200,MATCH($B$4&amp;"|"&amp;TEXT($A11,"0")&amp;"|"&amp;TEXT(D$8,"0"),Buchungen!$K$5:$K$200,0))&amp;IF(COUNTIFS(Buchungen!$C$5:$C$200,$B$4,Buchungen!$D$5:$D$200,$A11,Buchungen!$A$5:$A$200,D$8,Buchungen!$I$5:$I$200,"&lt;&gt;Storniert")&gt;1," (+weitere)",""),""))</f>
        <v/>
      </c>
      <c r="E11" s="39">
        <f>IF(OR($A11="",E$8=""),"",IFERROR(RIGHT("0"&amp;HOUR(INDEX(Buchungen!$E$5:$E$200,MATCH($B$4&amp;"|"&amp;TEXT($A11,"0")&amp;"|"&amp;TEXT(E$8,"0"),Buchungen!$K$5:$K$200,0))),2)&amp;":"&amp;RIGHT("0"&amp;MINUTE(INDEX(Buchungen!$E$5:$E$200,MATCH($B$4&amp;"|"&amp;TEXT($A11,"0")&amp;"|"&amp;TEXT(E$8,"0"),Buchungen!$K$5:$K$200,0))),2)&amp;"–"&amp;RIGHT("0"&amp;HOUR(INDEX(Buchungen!$F$5:$F$200,MATCH($B$4&amp;"|"&amp;TEXT($A11,"0")&amp;"|"&amp;TEXT(E$8,"0"),Buchungen!$K$5:$K$200,0))),2)&amp;":"&amp;RIGHT("0"&amp;MINUTE(INDEX(Buchungen!$F$5:$F$200,MATCH($B$4&amp;"|"&amp;TEXT($A11,"0")&amp;"|"&amp;TEXT(E$8,"0"),Buchungen!$K$5:$K$200,0))),2)&amp;" "&amp;INDEX(Buchungen!$G$5:$G$200,MATCH($B$4&amp;"|"&amp;TEXT($A11,"0")&amp;"|"&amp;TEXT(E$8,"0"),Buchungen!$K$5:$K$200,0))&amp;IF(COUNTIFS(Buchungen!$C$5:$C$200,$B$4,Buchungen!$D$5:$D$200,$A11,Buchungen!$A$5:$A$200,E$8,Buchungen!$I$5:$I$200,"&lt;&gt;Storniert")&gt;1," (+weitere)",""),""))</f>
        <v/>
      </c>
      <c r="F11" s="39">
        <f>IF(OR($A11="",F$8=""),"",IFERROR(RIGHT("0"&amp;HOUR(INDEX(Buchungen!$E$5:$E$200,MATCH($B$4&amp;"|"&amp;TEXT($A11,"0")&amp;"|"&amp;TEXT(F$8,"0"),Buchungen!$K$5:$K$200,0))),2)&amp;":"&amp;RIGHT("0"&amp;MINUTE(INDEX(Buchungen!$E$5:$E$200,MATCH($B$4&amp;"|"&amp;TEXT($A11,"0")&amp;"|"&amp;TEXT(F$8,"0"),Buchungen!$K$5:$K$200,0))),2)&amp;"–"&amp;RIGHT("0"&amp;HOUR(INDEX(Buchungen!$F$5:$F$200,MATCH($B$4&amp;"|"&amp;TEXT($A11,"0")&amp;"|"&amp;TEXT(F$8,"0"),Buchungen!$K$5:$K$200,0))),2)&amp;":"&amp;RIGHT("0"&amp;MINUTE(INDEX(Buchungen!$F$5:$F$200,MATCH($B$4&amp;"|"&amp;TEXT($A11,"0")&amp;"|"&amp;TEXT(F$8,"0"),Buchungen!$K$5:$K$200,0))),2)&amp;" "&amp;INDEX(Buchungen!$G$5:$G$200,MATCH($B$4&amp;"|"&amp;TEXT($A11,"0")&amp;"|"&amp;TEXT(F$8,"0"),Buchungen!$K$5:$K$200,0))&amp;IF(COUNTIFS(Buchungen!$C$5:$C$200,$B$4,Buchungen!$D$5:$D$200,$A11,Buchungen!$A$5:$A$200,F$8,Buchungen!$I$5:$I$200,"&lt;&gt;Storniert")&gt;1," (+weitere)",""),""))</f>
        <v/>
      </c>
      <c r="G11" s="39">
        <f>IF(OR($A11="",G$8=""),"",IFERROR(RIGHT("0"&amp;HOUR(INDEX(Buchungen!$E$5:$E$200,MATCH($B$4&amp;"|"&amp;TEXT($A11,"0")&amp;"|"&amp;TEXT(G$8,"0"),Buchungen!$K$5:$K$200,0))),2)&amp;":"&amp;RIGHT("0"&amp;MINUTE(INDEX(Buchungen!$E$5:$E$200,MATCH($B$4&amp;"|"&amp;TEXT($A11,"0")&amp;"|"&amp;TEXT(G$8,"0"),Buchungen!$K$5:$K$200,0))),2)&amp;"–"&amp;RIGHT("0"&amp;HOUR(INDEX(Buchungen!$F$5:$F$200,MATCH($B$4&amp;"|"&amp;TEXT($A11,"0")&amp;"|"&amp;TEXT(G$8,"0"),Buchungen!$K$5:$K$200,0))),2)&amp;":"&amp;RIGHT("0"&amp;MINUTE(INDEX(Buchungen!$F$5:$F$200,MATCH($B$4&amp;"|"&amp;TEXT($A11,"0")&amp;"|"&amp;TEXT(G$8,"0"),Buchungen!$K$5:$K$200,0))),2)&amp;" "&amp;INDEX(Buchungen!$G$5:$G$200,MATCH($B$4&amp;"|"&amp;TEXT($A11,"0")&amp;"|"&amp;TEXT(G$8,"0"),Buchungen!$K$5:$K$200,0))&amp;IF(COUNTIFS(Buchungen!$C$5:$C$200,$B$4,Buchungen!$D$5:$D$200,$A11,Buchungen!$A$5:$A$200,G$8,Buchungen!$I$5:$I$200,"&lt;&gt;Storniert")&gt;1," (+weitere)",""),""))</f>
        <v/>
      </c>
      <c r="H11" s="39">
        <f>IF(OR($A11="",H$8=""),"",IFERROR(RIGHT("0"&amp;HOUR(INDEX(Buchungen!$E$5:$E$200,MATCH($B$4&amp;"|"&amp;TEXT($A11,"0")&amp;"|"&amp;TEXT(H$8,"0"),Buchungen!$K$5:$K$200,0))),2)&amp;":"&amp;RIGHT("0"&amp;MINUTE(INDEX(Buchungen!$E$5:$E$200,MATCH($B$4&amp;"|"&amp;TEXT($A11,"0")&amp;"|"&amp;TEXT(H$8,"0"),Buchungen!$K$5:$K$200,0))),2)&amp;"–"&amp;RIGHT("0"&amp;HOUR(INDEX(Buchungen!$F$5:$F$200,MATCH($B$4&amp;"|"&amp;TEXT($A11,"0")&amp;"|"&amp;TEXT(H$8,"0"),Buchungen!$K$5:$K$200,0))),2)&amp;":"&amp;RIGHT("0"&amp;MINUTE(INDEX(Buchungen!$F$5:$F$200,MATCH($B$4&amp;"|"&amp;TEXT($A11,"0")&amp;"|"&amp;TEXT(H$8,"0"),Buchungen!$K$5:$K$200,0))),2)&amp;" "&amp;INDEX(Buchungen!$G$5:$G$200,MATCH($B$4&amp;"|"&amp;TEXT($A11,"0")&amp;"|"&amp;TEXT(H$8,"0"),Buchungen!$K$5:$K$200,0))&amp;IF(COUNTIFS(Buchungen!$C$5:$C$200,$B$4,Buchungen!$D$5:$D$200,$A11,Buchungen!$A$5:$A$200,H$8,Buchungen!$I$5:$I$200,"&lt;&gt;Storniert")&gt;1," (+weitere)",""),""))</f>
        <v/>
      </c>
    </row>
    <row r="12" ht="36" customHeight="1">
      <c r="A12" s="49">
        <f>IFERROR(INDEX('Schießanlagen'!$B$7:$B$46,MATCH(4,'Schießanlagen'!$H$7:$H$46,0)),"")</f>
        <v/>
      </c>
      <c r="B12" s="39">
        <f>IF(OR($A12="",B$8=""),"",IFERROR(RIGHT("0"&amp;HOUR(INDEX(Buchungen!$E$5:$E$200,MATCH($B$4&amp;"|"&amp;TEXT($A12,"0")&amp;"|"&amp;TEXT(B$8,"0"),Buchungen!$K$5:$K$200,0))),2)&amp;":"&amp;RIGHT("0"&amp;MINUTE(INDEX(Buchungen!$E$5:$E$200,MATCH($B$4&amp;"|"&amp;TEXT($A12,"0")&amp;"|"&amp;TEXT(B$8,"0"),Buchungen!$K$5:$K$200,0))),2)&amp;"–"&amp;RIGHT("0"&amp;HOUR(INDEX(Buchungen!$F$5:$F$200,MATCH($B$4&amp;"|"&amp;TEXT($A12,"0")&amp;"|"&amp;TEXT(B$8,"0"),Buchungen!$K$5:$K$200,0))),2)&amp;":"&amp;RIGHT("0"&amp;MINUTE(INDEX(Buchungen!$F$5:$F$200,MATCH($B$4&amp;"|"&amp;TEXT($A12,"0")&amp;"|"&amp;TEXT(B$8,"0"),Buchungen!$K$5:$K$200,0))),2)&amp;" "&amp;INDEX(Buchungen!$G$5:$G$200,MATCH($B$4&amp;"|"&amp;TEXT($A12,"0")&amp;"|"&amp;TEXT(B$8,"0"),Buchungen!$K$5:$K$200,0))&amp;IF(COUNTIFS(Buchungen!$C$5:$C$200,$B$4,Buchungen!$D$5:$D$200,$A12,Buchungen!$A$5:$A$200,B$8,Buchungen!$I$5:$I$200,"&lt;&gt;Storniert")&gt;1," (+weitere)",""),""))</f>
        <v/>
      </c>
      <c r="C12" s="39">
        <f>IF(OR($A12="",C$8=""),"",IFERROR(RIGHT("0"&amp;HOUR(INDEX(Buchungen!$E$5:$E$200,MATCH($B$4&amp;"|"&amp;TEXT($A12,"0")&amp;"|"&amp;TEXT(C$8,"0"),Buchungen!$K$5:$K$200,0))),2)&amp;":"&amp;RIGHT("0"&amp;MINUTE(INDEX(Buchungen!$E$5:$E$200,MATCH($B$4&amp;"|"&amp;TEXT($A12,"0")&amp;"|"&amp;TEXT(C$8,"0"),Buchungen!$K$5:$K$200,0))),2)&amp;"–"&amp;RIGHT("0"&amp;HOUR(INDEX(Buchungen!$F$5:$F$200,MATCH($B$4&amp;"|"&amp;TEXT($A12,"0")&amp;"|"&amp;TEXT(C$8,"0"),Buchungen!$K$5:$K$200,0))),2)&amp;":"&amp;RIGHT("0"&amp;MINUTE(INDEX(Buchungen!$F$5:$F$200,MATCH($B$4&amp;"|"&amp;TEXT($A12,"0")&amp;"|"&amp;TEXT(C$8,"0"),Buchungen!$K$5:$K$200,0))),2)&amp;" "&amp;INDEX(Buchungen!$G$5:$G$200,MATCH($B$4&amp;"|"&amp;TEXT($A12,"0")&amp;"|"&amp;TEXT(C$8,"0"),Buchungen!$K$5:$K$200,0))&amp;IF(COUNTIFS(Buchungen!$C$5:$C$200,$B$4,Buchungen!$D$5:$D$200,$A12,Buchungen!$A$5:$A$200,C$8,Buchungen!$I$5:$I$200,"&lt;&gt;Storniert")&gt;1," (+weitere)",""),""))</f>
        <v/>
      </c>
      <c r="D12" s="39">
        <f>IF(OR($A12="",D$8=""),"",IFERROR(RIGHT("0"&amp;HOUR(INDEX(Buchungen!$E$5:$E$200,MATCH($B$4&amp;"|"&amp;TEXT($A12,"0")&amp;"|"&amp;TEXT(D$8,"0"),Buchungen!$K$5:$K$200,0))),2)&amp;":"&amp;RIGHT("0"&amp;MINUTE(INDEX(Buchungen!$E$5:$E$200,MATCH($B$4&amp;"|"&amp;TEXT($A12,"0")&amp;"|"&amp;TEXT(D$8,"0"),Buchungen!$K$5:$K$200,0))),2)&amp;"–"&amp;RIGHT("0"&amp;HOUR(INDEX(Buchungen!$F$5:$F$200,MATCH($B$4&amp;"|"&amp;TEXT($A12,"0")&amp;"|"&amp;TEXT(D$8,"0"),Buchungen!$K$5:$K$200,0))),2)&amp;":"&amp;RIGHT("0"&amp;MINUTE(INDEX(Buchungen!$F$5:$F$200,MATCH($B$4&amp;"|"&amp;TEXT($A12,"0")&amp;"|"&amp;TEXT(D$8,"0"),Buchungen!$K$5:$K$200,0))),2)&amp;" "&amp;INDEX(Buchungen!$G$5:$G$200,MATCH($B$4&amp;"|"&amp;TEXT($A12,"0")&amp;"|"&amp;TEXT(D$8,"0"),Buchungen!$K$5:$K$200,0))&amp;IF(COUNTIFS(Buchungen!$C$5:$C$200,$B$4,Buchungen!$D$5:$D$200,$A12,Buchungen!$A$5:$A$200,D$8,Buchungen!$I$5:$I$200,"&lt;&gt;Storniert")&gt;1," (+weitere)",""),""))</f>
        <v/>
      </c>
      <c r="E12" s="39">
        <f>IF(OR($A12="",E$8=""),"",IFERROR(RIGHT("0"&amp;HOUR(INDEX(Buchungen!$E$5:$E$200,MATCH($B$4&amp;"|"&amp;TEXT($A12,"0")&amp;"|"&amp;TEXT(E$8,"0"),Buchungen!$K$5:$K$200,0))),2)&amp;":"&amp;RIGHT("0"&amp;MINUTE(INDEX(Buchungen!$E$5:$E$200,MATCH($B$4&amp;"|"&amp;TEXT($A12,"0")&amp;"|"&amp;TEXT(E$8,"0"),Buchungen!$K$5:$K$200,0))),2)&amp;"–"&amp;RIGHT("0"&amp;HOUR(INDEX(Buchungen!$F$5:$F$200,MATCH($B$4&amp;"|"&amp;TEXT($A12,"0")&amp;"|"&amp;TEXT(E$8,"0"),Buchungen!$K$5:$K$200,0))),2)&amp;":"&amp;RIGHT("0"&amp;MINUTE(INDEX(Buchungen!$F$5:$F$200,MATCH($B$4&amp;"|"&amp;TEXT($A12,"0")&amp;"|"&amp;TEXT(E$8,"0"),Buchungen!$K$5:$K$200,0))),2)&amp;" "&amp;INDEX(Buchungen!$G$5:$G$200,MATCH($B$4&amp;"|"&amp;TEXT($A12,"0")&amp;"|"&amp;TEXT(E$8,"0"),Buchungen!$K$5:$K$200,0))&amp;IF(COUNTIFS(Buchungen!$C$5:$C$200,$B$4,Buchungen!$D$5:$D$200,$A12,Buchungen!$A$5:$A$200,E$8,Buchungen!$I$5:$I$200,"&lt;&gt;Storniert")&gt;1," (+weitere)",""),""))</f>
        <v/>
      </c>
      <c r="F12" s="39">
        <f>IF(OR($A12="",F$8=""),"",IFERROR(RIGHT("0"&amp;HOUR(INDEX(Buchungen!$E$5:$E$200,MATCH($B$4&amp;"|"&amp;TEXT($A12,"0")&amp;"|"&amp;TEXT(F$8,"0"),Buchungen!$K$5:$K$200,0))),2)&amp;":"&amp;RIGHT("0"&amp;MINUTE(INDEX(Buchungen!$E$5:$E$200,MATCH($B$4&amp;"|"&amp;TEXT($A12,"0")&amp;"|"&amp;TEXT(F$8,"0"),Buchungen!$K$5:$K$200,0))),2)&amp;"–"&amp;RIGHT("0"&amp;HOUR(INDEX(Buchungen!$F$5:$F$200,MATCH($B$4&amp;"|"&amp;TEXT($A12,"0")&amp;"|"&amp;TEXT(F$8,"0"),Buchungen!$K$5:$K$200,0))),2)&amp;":"&amp;RIGHT("0"&amp;MINUTE(INDEX(Buchungen!$F$5:$F$200,MATCH($B$4&amp;"|"&amp;TEXT($A12,"0")&amp;"|"&amp;TEXT(F$8,"0"),Buchungen!$K$5:$K$200,0))),2)&amp;" "&amp;INDEX(Buchungen!$G$5:$G$200,MATCH($B$4&amp;"|"&amp;TEXT($A12,"0")&amp;"|"&amp;TEXT(F$8,"0"),Buchungen!$K$5:$K$200,0))&amp;IF(COUNTIFS(Buchungen!$C$5:$C$200,$B$4,Buchungen!$D$5:$D$200,$A12,Buchungen!$A$5:$A$200,F$8,Buchungen!$I$5:$I$200,"&lt;&gt;Storniert")&gt;1," (+weitere)",""),""))</f>
        <v/>
      </c>
      <c r="G12" s="39">
        <f>IF(OR($A12="",G$8=""),"",IFERROR(RIGHT("0"&amp;HOUR(INDEX(Buchungen!$E$5:$E$200,MATCH($B$4&amp;"|"&amp;TEXT($A12,"0")&amp;"|"&amp;TEXT(G$8,"0"),Buchungen!$K$5:$K$200,0))),2)&amp;":"&amp;RIGHT("0"&amp;MINUTE(INDEX(Buchungen!$E$5:$E$200,MATCH($B$4&amp;"|"&amp;TEXT($A12,"0")&amp;"|"&amp;TEXT(G$8,"0"),Buchungen!$K$5:$K$200,0))),2)&amp;"–"&amp;RIGHT("0"&amp;HOUR(INDEX(Buchungen!$F$5:$F$200,MATCH($B$4&amp;"|"&amp;TEXT($A12,"0")&amp;"|"&amp;TEXT(G$8,"0"),Buchungen!$K$5:$K$200,0))),2)&amp;":"&amp;RIGHT("0"&amp;MINUTE(INDEX(Buchungen!$F$5:$F$200,MATCH($B$4&amp;"|"&amp;TEXT($A12,"0")&amp;"|"&amp;TEXT(G$8,"0"),Buchungen!$K$5:$K$200,0))),2)&amp;" "&amp;INDEX(Buchungen!$G$5:$G$200,MATCH($B$4&amp;"|"&amp;TEXT($A12,"0")&amp;"|"&amp;TEXT(G$8,"0"),Buchungen!$K$5:$K$200,0))&amp;IF(COUNTIFS(Buchungen!$C$5:$C$200,$B$4,Buchungen!$D$5:$D$200,$A12,Buchungen!$A$5:$A$200,G$8,Buchungen!$I$5:$I$200,"&lt;&gt;Storniert")&gt;1," (+weitere)",""),""))</f>
        <v/>
      </c>
      <c r="H12" s="39">
        <f>IF(OR($A12="",H$8=""),"",IFERROR(RIGHT("0"&amp;HOUR(INDEX(Buchungen!$E$5:$E$200,MATCH($B$4&amp;"|"&amp;TEXT($A12,"0")&amp;"|"&amp;TEXT(H$8,"0"),Buchungen!$K$5:$K$200,0))),2)&amp;":"&amp;RIGHT("0"&amp;MINUTE(INDEX(Buchungen!$E$5:$E$200,MATCH($B$4&amp;"|"&amp;TEXT($A12,"0")&amp;"|"&amp;TEXT(H$8,"0"),Buchungen!$K$5:$K$200,0))),2)&amp;"–"&amp;RIGHT("0"&amp;HOUR(INDEX(Buchungen!$F$5:$F$200,MATCH($B$4&amp;"|"&amp;TEXT($A12,"0")&amp;"|"&amp;TEXT(H$8,"0"),Buchungen!$K$5:$K$200,0))),2)&amp;":"&amp;RIGHT("0"&amp;MINUTE(INDEX(Buchungen!$F$5:$F$200,MATCH($B$4&amp;"|"&amp;TEXT($A12,"0")&amp;"|"&amp;TEXT(H$8,"0"),Buchungen!$K$5:$K$200,0))),2)&amp;" "&amp;INDEX(Buchungen!$G$5:$G$200,MATCH($B$4&amp;"|"&amp;TEXT($A12,"0")&amp;"|"&amp;TEXT(H$8,"0"),Buchungen!$K$5:$K$200,0))&amp;IF(COUNTIFS(Buchungen!$C$5:$C$200,$B$4,Buchungen!$D$5:$D$200,$A12,Buchungen!$A$5:$A$200,H$8,Buchungen!$I$5:$I$200,"&lt;&gt;Storniert")&gt;1," (+weitere)",""),""))</f>
        <v/>
      </c>
    </row>
    <row r="13" ht="36" customHeight="1">
      <c r="A13" s="49">
        <f>IFERROR(INDEX('Schießanlagen'!$B$7:$B$46,MATCH(5,'Schießanlagen'!$H$7:$H$46,0)),"")</f>
        <v/>
      </c>
      <c r="B13" s="39">
        <f>IF(OR($A13="",B$8=""),"",IFERROR(RIGHT("0"&amp;HOUR(INDEX(Buchungen!$E$5:$E$200,MATCH($B$4&amp;"|"&amp;TEXT($A13,"0")&amp;"|"&amp;TEXT(B$8,"0"),Buchungen!$K$5:$K$200,0))),2)&amp;":"&amp;RIGHT("0"&amp;MINUTE(INDEX(Buchungen!$E$5:$E$200,MATCH($B$4&amp;"|"&amp;TEXT($A13,"0")&amp;"|"&amp;TEXT(B$8,"0"),Buchungen!$K$5:$K$200,0))),2)&amp;"–"&amp;RIGHT("0"&amp;HOUR(INDEX(Buchungen!$F$5:$F$200,MATCH($B$4&amp;"|"&amp;TEXT($A13,"0")&amp;"|"&amp;TEXT(B$8,"0"),Buchungen!$K$5:$K$200,0))),2)&amp;":"&amp;RIGHT("0"&amp;MINUTE(INDEX(Buchungen!$F$5:$F$200,MATCH($B$4&amp;"|"&amp;TEXT($A13,"0")&amp;"|"&amp;TEXT(B$8,"0"),Buchungen!$K$5:$K$200,0))),2)&amp;" "&amp;INDEX(Buchungen!$G$5:$G$200,MATCH($B$4&amp;"|"&amp;TEXT($A13,"0")&amp;"|"&amp;TEXT(B$8,"0"),Buchungen!$K$5:$K$200,0))&amp;IF(COUNTIFS(Buchungen!$C$5:$C$200,$B$4,Buchungen!$D$5:$D$200,$A13,Buchungen!$A$5:$A$200,B$8,Buchungen!$I$5:$I$200,"&lt;&gt;Storniert")&gt;1," (+weitere)",""),""))</f>
        <v/>
      </c>
      <c r="C13" s="39">
        <f>IF(OR($A13="",C$8=""),"",IFERROR(RIGHT("0"&amp;HOUR(INDEX(Buchungen!$E$5:$E$200,MATCH($B$4&amp;"|"&amp;TEXT($A13,"0")&amp;"|"&amp;TEXT(C$8,"0"),Buchungen!$K$5:$K$200,0))),2)&amp;":"&amp;RIGHT("0"&amp;MINUTE(INDEX(Buchungen!$E$5:$E$200,MATCH($B$4&amp;"|"&amp;TEXT($A13,"0")&amp;"|"&amp;TEXT(C$8,"0"),Buchungen!$K$5:$K$200,0))),2)&amp;"–"&amp;RIGHT("0"&amp;HOUR(INDEX(Buchungen!$F$5:$F$200,MATCH($B$4&amp;"|"&amp;TEXT($A13,"0")&amp;"|"&amp;TEXT(C$8,"0"),Buchungen!$K$5:$K$200,0))),2)&amp;":"&amp;RIGHT("0"&amp;MINUTE(INDEX(Buchungen!$F$5:$F$200,MATCH($B$4&amp;"|"&amp;TEXT($A13,"0")&amp;"|"&amp;TEXT(C$8,"0"),Buchungen!$K$5:$K$200,0))),2)&amp;" "&amp;INDEX(Buchungen!$G$5:$G$200,MATCH($B$4&amp;"|"&amp;TEXT($A13,"0")&amp;"|"&amp;TEXT(C$8,"0"),Buchungen!$K$5:$K$200,0))&amp;IF(COUNTIFS(Buchungen!$C$5:$C$200,$B$4,Buchungen!$D$5:$D$200,$A13,Buchungen!$A$5:$A$200,C$8,Buchungen!$I$5:$I$200,"&lt;&gt;Storniert")&gt;1," (+weitere)",""),""))</f>
        <v/>
      </c>
      <c r="D13" s="39">
        <f>IF(OR($A13="",D$8=""),"",IFERROR(RIGHT("0"&amp;HOUR(INDEX(Buchungen!$E$5:$E$200,MATCH($B$4&amp;"|"&amp;TEXT($A13,"0")&amp;"|"&amp;TEXT(D$8,"0"),Buchungen!$K$5:$K$200,0))),2)&amp;":"&amp;RIGHT("0"&amp;MINUTE(INDEX(Buchungen!$E$5:$E$200,MATCH($B$4&amp;"|"&amp;TEXT($A13,"0")&amp;"|"&amp;TEXT(D$8,"0"),Buchungen!$K$5:$K$200,0))),2)&amp;"–"&amp;RIGHT("0"&amp;HOUR(INDEX(Buchungen!$F$5:$F$200,MATCH($B$4&amp;"|"&amp;TEXT($A13,"0")&amp;"|"&amp;TEXT(D$8,"0"),Buchungen!$K$5:$K$200,0))),2)&amp;":"&amp;RIGHT("0"&amp;MINUTE(INDEX(Buchungen!$F$5:$F$200,MATCH($B$4&amp;"|"&amp;TEXT($A13,"0")&amp;"|"&amp;TEXT(D$8,"0"),Buchungen!$K$5:$K$200,0))),2)&amp;" "&amp;INDEX(Buchungen!$G$5:$G$200,MATCH($B$4&amp;"|"&amp;TEXT($A13,"0")&amp;"|"&amp;TEXT(D$8,"0"),Buchungen!$K$5:$K$200,0))&amp;IF(COUNTIFS(Buchungen!$C$5:$C$200,$B$4,Buchungen!$D$5:$D$200,$A13,Buchungen!$A$5:$A$200,D$8,Buchungen!$I$5:$I$200,"&lt;&gt;Storniert")&gt;1," (+weitere)",""),""))</f>
        <v/>
      </c>
      <c r="E13" s="39">
        <f>IF(OR($A13="",E$8=""),"",IFERROR(RIGHT("0"&amp;HOUR(INDEX(Buchungen!$E$5:$E$200,MATCH($B$4&amp;"|"&amp;TEXT($A13,"0")&amp;"|"&amp;TEXT(E$8,"0"),Buchungen!$K$5:$K$200,0))),2)&amp;":"&amp;RIGHT("0"&amp;MINUTE(INDEX(Buchungen!$E$5:$E$200,MATCH($B$4&amp;"|"&amp;TEXT($A13,"0")&amp;"|"&amp;TEXT(E$8,"0"),Buchungen!$K$5:$K$200,0))),2)&amp;"–"&amp;RIGHT("0"&amp;HOUR(INDEX(Buchungen!$F$5:$F$200,MATCH($B$4&amp;"|"&amp;TEXT($A13,"0")&amp;"|"&amp;TEXT(E$8,"0"),Buchungen!$K$5:$K$200,0))),2)&amp;":"&amp;RIGHT("0"&amp;MINUTE(INDEX(Buchungen!$F$5:$F$200,MATCH($B$4&amp;"|"&amp;TEXT($A13,"0")&amp;"|"&amp;TEXT(E$8,"0"),Buchungen!$K$5:$K$200,0))),2)&amp;" "&amp;INDEX(Buchungen!$G$5:$G$200,MATCH($B$4&amp;"|"&amp;TEXT($A13,"0")&amp;"|"&amp;TEXT(E$8,"0"),Buchungen!$K$5:$K$200,0))&amp;IF(COUNTIFS(Buchungen!$C$5:$C$200,$B$4,Buchungen!$D$5:$D$200,$A13,Buchungen!$A$5:$A$200,E$8,Buchungen!$I$5:$I$200,"&lt;&gt;Storniert")&gt;1," (+weitere)",""),""))</f>
        <v/>
      </c>
      <c r="F13" s="39">
        <f>IF(OR($A13="",F$8=""),"",IFERROR(RIGHT("0"&amp;HOUR(INDEX(Buchungen!$E$5:$E$200,MATCH($B$4&amp;"|"&amp;TEXT($A13,"0")&amp;"|"&amp;TEXT(F$8,"0"),Buchungen!$K$5:$K$200,0))),2)&amp;":"&amp;RIGHT("0"&amp;MINUTE(INDEX(Buchungen!$E$5:$E$200,MATCH($B$4&amp;"|"&amp;TEXT($A13,"0")&amp;"|"&amp;TEXT(F$8,"0"),Buchungen!$K$5:$K$200,0))),2)&amp;"–"&amp;RIGHT("0"&amp;HOUR(INDEX(Buchungen!$F$5:$F$200,MATCH($B$4&amp;"|"&amp;TEXT($A13,"0")&amp;"|"&amp;TEXT(F$8,"0"),Buchungen!$K$5:$K$200,0))),2)&amp;":"&amp;RIGHT("0"&amp;MINUTE(INDEX(Buchungen!$F$5:$F$200,MATCH($B$4&amp;"|"&amp;TEXT($A13,"0")&amp;"|"&amp;TEXT(F$8,"0"),Buchungen!$K$5:$K$200,0))),2)&amp;" "&amp;INDEX(Buchungen!$G$5:$G$200,MATCH($B$4&amp;"|"&amp;TEXT($A13,"0")&amp;"|"&amp;TEXT(F$8,"0"),Buchungen!$K$5:$K$200,0))&amp;IF(COUNTIFS(Buchungen!$C$5:$C$200,$B$4,Buchungen!$D$5:$D$200,$A13,Buchungen!$A$5:$A$200,F$8,Buchungen!$I$5:$I$200,"&lt;&gt;Storniert")&gt;1," (+weitere)",""),""))</f>
        <v/>
      </c>
      <c r="G13" s="39">
        <f>IF(OR($A13="",G$8=""),"",IFERROR(RIGHT("0"&amp;HOUR(INDEX(Buchungen!$E$5:$E$200,MATCH($B$4&amp;"|"&amp;TEXT($A13,"0")&amp;"|"&amp;TEXT(G$8,"0"),Buchungen!$K$5:$K$200,0))),2)&amp;":"&amp;RIGHT("0"&amp;MINUTE(INDEX(Buchungen!$E$5:$E$200,MATCH($B$4&amp;"|"&amp;TEXT($A13,"0")&amp;"|"&amp;TEXT(G$8,"0"),Buchungen!$K$5:$K$200,0))),2)&amp;"–"&amp;RIGHT("0"&amp;HOUR(INDEX(Buchungen!$F$5:$F$200,MATCH($B$4&amp;"|"&amp;TEXT($A13,"0")&amp;"|"&amp;TEXT(G$8,"0"),Buchungen!$K$5:$K$200,0))),2)&amp;":"&amp;RIGHT("0"&amp;MINUTE(INDEX(Buchungen!$F$5:$F$200,MATCH($B$4&amp;"|"&amp;TEXT($A13,"0")&amp;"|"&amp;TEXT(G$8,"0"),Buchungen!$K$5:$K$200,0))),2)&amp;" "&amp;INDEX(Buchungen!$G$5:$G$200,MATCH($B$4&amp;"|"&amp;TEXT($A13,"0")&amp;"|"&amp;TEXT(G$8,"0"),Buchungen!$K$5:$K$200,0))&amp;IF(COUNTIFS(Buchungen!$C$5:$C$200,$B$4,Buchungen!$D$5:$D$200,$A13,Buchungen!$A$5:$A$200,G$8,Buchungen!$I$5:$I$200,"&lt;&gt;Storniert")&gt;1," (+weitere)",""),""))</f>
        <v/>
      </c>
      <c r="H13" s="39">
        <f>IF(OR($A13="",H$8=""),"",IFERROR(RIGHT("0"&amp;HOUR(INDEX(Buchungen!$E$5:$E$200,MATCH($B$4&amp;"|"&amp;TEXT($A13,"0")&amp;"|"&amp;TEXT(H$8,"0"),Buchungen!$K$5:$K$200,0))),2)&amp;":"&amp;RIGHT("0"&amp;MINUTE(INDEX(Buchungen!$E$5:$E$200,MATCH($B$4&amp;"|"&amp;TEXT($A13,"0")&amp;"|"&amp;TEXT(H$8,"0"),Buchungen!$K$5:$K$200,0))),2)&amp;"–"&amp;RIGHT("0"&amp;HOUR(INDEX(Buchungen!$F$5:$F$200,MATCH($B$4&amp;"|"&amp;TEXT($A13,"0")&amp;"|"&amp;TEXT(H$8,"0"),Buchungen!$K$5:$K$200,0))),2)&amp;":"&amp;RIGHT("0"&amp;MINUTE(INDEX(Buchungen!$F$5:$F$200,MATCH($B$4&amp;"|"&amp;TEXT($A13,"0")&amp;"|"&amp;TEXT(H$8,"0"),Buchungen!$K$5:$K$200,0))),2)&amp;" "&amp;INDEX(Buchungen!$G$5:$G$200,MATCH($B$4&amp;"|"&amp;TEXT($A13,"0")&amp;"|"&amp;TEXT(H$8,"0"),Buchungen!$K$5:$K$200,0))&amp;IF(COUNTIFS(Buchungen!$C$5:$C$200,$B$4,Buchungen!$D$5:$D$200,$A13,Buchungen!$A$5:$A$200,H$8,Buchungen!$I$5:$I$200,"&lt;&gt;Storniert")&gt;1," (+weitere)",""),""))</f>
        <v/>
      </c>
    </row>
    <row r="14" ht="36" customHeight="1">
      <c r="A14" s="49">
        <f>IFERROR(INDEX('Schießanlagen'!$B$7:$B$46,MATCH(6,'Schießanlagen'!$H$7:$H$46,0)),"")</f>
        <v/>
      </c>
      <c r="B14" s="39">
        <f>IF(OR($A14="",B$8=""),"",IFERROR(RIGHT("0"&amp;HOUR(INDEX(Buchungen!$E$5:$E$200,MATCH($B$4&amp;"|"&amp;TEXT($A14,"0")&amp;"|"&amp;TEXT(B$8,"0"),Buchungen!$K$5:$K$200,0))),2)&amp;":"&amp;RIGHT("0"&amp;MINUTE(INDEX(Buchungen!$E$5:$E$200,MATCH($B$4&amp;"|"&amp;TEXT($A14,"0")&amp;"|"&amp;TEXT(B$8,"0"),Buchungen!$K$5:$K$200,0))),2)&amp;"–"&amp;RIGHT("0"&amp;HOUR(INDEX(Buchungen!$F$5:$F$200,MATCH($B$4&amp;"|"&amp;TEXT($A14,"0")&amp;"|"&amp;TEXT(B$8,"0"),Buchungen!$K$5:$K$200,0))),2)&amp;":"&amp;RIGHT("0"&amp;MINUTE(INDEX(Buchungen!$F$5:$F$200,MATCH($B$4&amp;"|"&amp;TEXT($A14,"0")&amp;"|"&amp;TEXT(B$8,"0"),Buchungen!$K$5:$K$200,0))),2)&amp;" "&amp;INDEX(Buchungen!$G$5:$G$200,MATCH($B$4&amp;"|"&amp;TEXT($A14,"0")&amp;"|"&amp;TEXT(B$8,"0"),Buchungen!$K$5:$K$200,0))&amp;IF(COUNTIFS(Buchungen!$C$5:$C$200,$B$4,Buchungen!$D$5:$D$200,$A14,Buchungen!$A$5:$A$200,B$8,Buchungen!$I$5:$I$200,"&lt;&gt;Storniert")&gt;1," (+weitere)",""),""))</f>
        <v/>
      </c>
      <c r="C14" s="39">
        <f>IF(OR($A14="",C$8=""),"",IFERROR(RIGHT("0"&amp;HOUR(INDEX(Buchungen!$E$5:$E$200,MATCH($B$4&amp;"|"&amp;TEXT($A14,"0")&amp;"|"&amp;TEXT(C$8,"0"),Buchungen!$K$5:$K$200,0))),2)&amp;":"&amp;RIGHT("0"&amp;MINUTE(INDEX(Buchungen!$E$5:$E$200,MATCH($B$4&amp;"|"&amp;TEXT($A14,"0")&amp;"|"&amp;TEXT(C$8,"0"),Buchungen!$K$5:$K$200,0))),2)&amp;"–"&amp;RIGHT("0"&amp;HOUR(INDEX(Buchungen!$F$5:$F$200,MATCH($B$4&amp;"|"&amp;TEXT($A14,"0")&amp;"|"&amp;TEXT(C$8,"0"),Buchungen!$K$5:$K$200,0))),2)&amp;":"&amp;RIGHT("0"&amp;MINUTE(INDEX(Buchungen!$F$5:$F$200,MATCH($B$4&amp;"|"&amp;TEXT($A14,"0")&amp;"|"&amp;TEXT(C$8,"0"),Buchungen!$K$5:$K$200,0))),2)&amp;" "&amp;INDEX(Buchungen!$G$5:$G$200,MATCH($B$4&amp;"|"&amp;TEXT($A14,"0")&amp;"|"&amp;TEXT(C$8,"0"),Buchungen!$K$5:$K$200,0))&amp;IF(COUNTIFS(Buchungen!$C$5:$C$200,$B$4,Buchungen!$D$5:$D$200,$A14,Buchungen!$A$5:$A$200,C$8,Buchungen!$I$5:$I$200,"&lt;&gt;Storniert")&gt;1," (+weitere)",""),""))</f>
        <v/>
      </c>
      <c r="D14" s="39">
        <f>IF(OR($A14="",D$8=""),"",IFERROR(RIGHT("0"&amp;HOUR(INDEX(Buchungen!$E$5:$E$200,MATCH($B$4&amp;"|"&amp;TEXT($A14,"0")&amp;"|"&amp;TEXT(D$8,"0"),Buchungen!$K$5:$K$200,0))),2)&amp;":"&amp;RIGHT("0"&amp;MINUTE(INDEX(Buchungen!$E$5:$E$200,MATCH($B$4&amp;"|"&amp;TEXT($A14,"0")&amp;"|"&amp;TEXT(D$8,"0"),Buchungen!$K$5:$K$200,0))),2)&amp;"–"&amp;RIGHT("0"&amp;HOUR(INDEX(Buchungen!$F$5:$F$200,MATCH($B$4&amp;"|"&amp;TEXT($A14,"0")&amp;"|"&amp;TEXT(D$8,"0"),Buchungen!$K$5:$K$200,0))),2)&amp;":"&amp;RIGHT("0"&amp;MINUTE(INDEX(Buchungen!$F$5:$F$200,MATCH($B$4&amp;"|"&amp;TEXT($A14,"0")&amp;"|"&amp;TEXT(D$8,"0"),Buchungen!$K$5:$K$200,0))),2)&amp;" "&amp;INDEX(Buchungen!$G$5:$G$200,MATCH($B$4&amp;"|"&amp;TEXT($A14,"0")&amp;"|"&amp;TEXT(D$8,"0"),Buchungen!$K$5:$K$200,0))&amp;IF(COUNTIFS(Buchungen!$C$5:$C$200,$B$4,Buchungen!$D$5:$D$200,$A14,Buchungen!$A$5:$A$200,D$8,Buchungen!$I$5:$I$200,"&lt;&gt;Storniert")&gt;1," (+weitere)",""),""))</f>
        <v/>
      </c>
      <c r="E14" s="39">
        <f>IF(OR($A14="",E$8=""),"",IFERROR(RIGHT("0"&amp;HOUR(INDEX(Buchungen!$E$5:$E$200,MATCH($B$4&amp;"|"&amp;TEXT($A14,"0")&amp;"|"&amp;TEXT(E$8,"0"),Buchungen!$K$5:$K$200,0))),2)&amp;":"&amp;RIGHT("0"&amp;MINUTE(INDEX(Buchungen!$E$5:$E$200,MATCH($B$4&amp;"|"&amp;TEXT($A14,"0")&amp;"|"&amp;TEXT(E$8,"0"),Buchungen!$K$5:$K$200,0))),2)&amp;"–"&amp;RIGHT("0"&amp;HOUR(INDEX(Buchungen!$F$5:$F$200,MATCH($B$4&amp;"|"&amp;TEXT($A14,"0")&amp;"|"&amp;TEXT(E$8,"0"),Buchungen!$K$5:$K$200,0))),2)&amp;":"&amp;RIGHT("0"&amp;MINUTE(INDEX(Buchungen!$F$5:$F$200,MATCH($B$4&amp;"|"&amp;TEXT($A14,"0")&amp;"|"&amp;TEXT(E$8,"0"),Buchungen!$K$5:$K$200,0))),2)&amp;" "&amp;INDEX(Buchungen!$G$5:$G$200,MATCH($B$4&amp;"|"&amp;TEXT($A14,"0")&amp;"|"&amp;TEXT(E$8,"0"),Buchungen!$K$5:$K$200,0))&amp;IF(COUNTIFS(Buchungen!$C$5:$C$200,$B$4,Buchungen!$D$5:$D$200,$A14,Buchungen!$A$5:$A$200,E$8,Buchungen!$I$5:$I$200,"&lt;&gt;Storniert")&gt;1," (+weitere)",""),""))</f>
        <v/>
      </c>
      <c r="F14" s="39">
        <f>IF(OR($A14="",F$8=""),"",IFERROR(RIGHT("0"&amp;HOUR(INDEX(Buchungen!$E$5:$E$200,MATCH($B$4&amp;"|"&amp;TEXT($A14,"0")&amp;"|"&amp;TEXT(F$8,"0"),Buchungen!$K$5:$K$200,0))),2)&amp;":"&amp;RIGHT("0"&amp;MINUTE(INDEX(Buchungen!$E$5:$E$200,MATCH($B$4&amp;"|"&amp;TEXT($A14,"0")&amp;"|"&amp;TEXT(F$8,"0"),Buchungen!$K$5:$K$200,0))),2)&amp;"–"&amp;RIGHT("0"&amp;HOUR(INDEX(Buchungen!$F$5:$F$200,MATCH($B$4&amp;"|"&amp;TEXT($A14,"0")&amp;"|"&amp;TEXT(F$8,"0"),Buchungen!$K$5:$K$200,0))),2)&amp;":"&amp;RIGHT("0"&amp;MINUTE(INDEX(Buchungen!$F$5:$F$200,MATCH($B$4&amp;"|"&amp;TEXT($A14,"0")&amp;"|"&amp;TEXT(F$8,"0"),Buchungen!$K$5:$K$200,0))),2)&amp;" "&amp;INDEX(Buchungen!$G$5:$G$200,MATCH($B$4&amp;"|"&amp;TEXT($A14,"0")&amp;"|"&amp;TEXT(F$8,"0"),Buchungen!$K$5:$K$200,0))&amp;IF(COUNTIFS(Buchungen!$C$5:$C$200,$B$4,Buchungen!$D$5:$D$200,$A14,Buchungen!$A$5:$A$200,F$8,Buchungen!$I$5:$I$200,"&lt;&gt;Storniert")&gt;1," (+weitere)",""),""))</f>
        <v/>
      </c>
      <c r="G14" s="39">
        <f>IF(OR($A14="",G$8=""),"",IFERROR(RIGHT("0"&amp;HOUR(INDEX(Buchungen!$E$5:$E$200,MATCH($B$4&amp;"|"&amp;TEXT($A14,"0")&amp;"|"&amp;TEXT(G$8,"0"),Buchungen!$K$5:$K$200,0))),2)&amp;":"&amp;RIGHT("0"&amp;MINUTE(INDEX(Buchungen!$E$5:$E$200,MATCH($B$4&amp;"|"&amp;TEXT($A14,"0")&amp;"|"&amp;TEXT(G$8,"0"),Buchungen!$K$5:$K$200,0))),2)&amp;"–"&amp;RIGHT("0"&amp;HOUR(INDEX(Buchungen!$F$5:$F$200,MATCH($B$4&amp;"|"&amp;TEXT($A14,"0")&amp;"|"&amp;TEXT(G$8,"0"),Buchungen!$K$5:$K$200,0))),2)&amp;":"&amp;RIGHT("0"&amp;MINUTE(INDEX(Buchungen!$F$5:$F$200,MATCH($B$4&amp;"|"&amp;TEXT($A14,"0")&amp;"|"&amp;TEXT(G$8,"0"),Buchungen!$K$5:$K$200,0))),2)&amp;" "&amp;INDEX(Buchungen!$G$5:$G$200,MATCH($B$4&amp;"|"&amp;TEXT($A14,"0")&amp;"|"&amp;TEXT(G$8,"0"),Buchungen!$K$5:$K$200,0))&amp;IF(COUNTIFS(Buchungen!$C$5:$C$200,$B$4,Buchungen!$D$5:$D$200,$A14,Buchungen!$A$5:$A$200,G$8,Buchungen!$I$5:$I$200,"&lt;&gt;Storniert")&gt;1," (+weitere)",""),""))</f>
        <v/>
      </c>
      <c r="H14" s="39">
        <f>IF(OR($A14="",H$8=""),"",IFERROR(RIGHT("0"&amp;HOUR(INDEX(Buchungen!$E$5:$E$200,MATCH($B$4&amp;"|"&amp;TEXT($A14,"0")&amp;"|"&amp;TEXT(H$8,"0"),Buchungen!$K$5:$K$200,0))),2)&amp;":"&amp;RIGHT("0"&amp;MINUTE(INDEX(Buchungen!$E$5:$E$200,MATCH($B$4&amp;"|"&amp;TEXT($A14,"0")&amp;"|"&amp;TEXT(H$8,"0"),Buchungen!$K$5:$K$200,0))),2)&amp;"–"&amp;RIGHT("0"&amp;HOUR(INDEX(Buchungen!$F$5:$F$200,MATCH($B$4&amp;"|"&amp;TEXT($A14,"0")&amp;"|"&amp;TEXT(H$8,"0"),Buchungen!$K$5:$K$200,0))),2)&amp;":"&amp;RIGHT("0"&amp;MINUTE(INDEX(Buchungen!$F$5:$F$200,MATCH($B$4&amp;"|"&amp;TEXT($A14,"0")&amp;"|"&amp;TEXT(H$8,"0"),Buchungen!$K$5:$K$200,0))),2)&amp;" "&amp;INDEX(Buchungen!$G$5:$G$200,MATCH($B$4&amp;"|"&amp;TEXT($A14,"0")&amp;"|"&amp;TEXT(H$8,"0"),Buchungen!$K$5:$K$200,0))&amp;IF(COUNTIFS(Buchungen!$C$5:$C$200,$B$4,Buchungen!$D$5:$D$200,$A14,Buchungen!$A$5:$A$200,H$8,Buchungen!$I$5:$I$200,"&lt;&gt;Storniert")&gt;1," (+weitere)",""),""))</f>
        <v/>
      </c>
    </row>
    <row r="15" ht="36" customHeight="1">
      <c r="A15" s="49">
        <f>IFERROR(INDEX('Schießanlagen'!$B$7:$B$46,MATCH(7,'Schießanlagen'!$H$7:$H$46,0)),"")</f>
        <v/>
      </c>
      <c r="B15" s="39">
        <f>IF(OR($A15="",B$8=""),"",IFERROR(RIGHT("0"&amp;HOUR(INDEX(Buchungen!$E$5:$E$200,MATCH($B$4&amp;"|"&amp;TEXT($A15,"0")&amp;"|"&amp;TEXT(B$8,"0"),Buchungen!$K$5:$K$200,0))),2)&amp;":"&amp;RIGHT("0"&amp;MINUTE(INDEX(Buchungen!$E$5:$E$200,MATCH($B$4&amp;"|"&amp;TEXT($A15,"0")&amp;"|"&amp;TEXT(B$8,"0"),Buchungen!$K$5:$K$200,0))),2)&amp;"–"&amp;RIGHT("0"&amp;HOUR(INDEX(Buchungen!$F$5:$F$200,MATCH($B$4&amp;"|"&amp;TEXT($A15,"0")&amp;"|"&amp;TEXT(B$8,"0"),Buchungen!$K$5:$K$200,0))),2)&amp;":"&amp;RIGHT("0"&amp;MINUTE(INDEX(Buchungen!$F$5:$F$200,MATCH($B$4&amp;"|"&amp;TEXT($A15,"0")&amp;"|"&amp;TEXT(B$8,"0"),Buchungen!$K$5:$K$200,0))),2)&amp;" "&amp;INDEX(Buchungen!$G$5:$G$200,MATCH($B$4&amp;"|"&amp;TEXT($A15,"0")&amp;"|"&amp;TEXT(B$8,"0"),Buchungen!$K$5:$K$200,0))&amp;IF(COUNTIFS(Buchungen!$C$5:$C$200,$B$4,Buchungen!$D$5:$D$200,$A15,Buchungen!$A$5:$A$200,B$8,Buchungen!$I$5:$I$200,"&lt;&gt;Storniert")&gt;1," (+weitere)",""),""))</f>
        <v/>
      </c>
      <c r="C15" s="39">
        <f>IF(OR($A15="",C$8=""),"",IFERROR(RIGHT("0"&amp;HOUR(INDEX(Buchungen!$E$5:$E$200,MATCH($B$4&amp;"|"&amp;TEXT($A15,"0")&amp;"|"&amp;TEXT(C$8,"0"),Buchungen!$K$5:$K$200,0))),2)&amp;":"&amp;RIGHT("0"&amp;MINUTE(INDEX(Buchungen!$E$5:$E$200,MATCH($B$4&amp;"|"&amp;TEXT($A15,"0")&amp;"|"&amp;TEXT(C$8,"0"),Buchungen!$K$5:$K$200,0))),2)&amp;"–"&amp;RIGHT("0"&amp;HOUR(INDEX(Buchungen!$F$5:$F$200,MATCH($B$4&amp;"|"&amp;TEXT($A15,"0")&amp;"|"&amp;TEXT(C$8,"0"),Buchungen!$K$5:$K$200,0))),2)&amp;":"&amp;RIGHT("0"&amp;MINUTE(INDEX(Buchungen!$F$5:$F$200,MATCH($B$4&amp;"|"&amp;TEXT($A15,"0")&amp;"|"&amp;TEXT(C$8,"0"),Buchungen!$K$5:$K$200,0))),2)&amp;" "&amp;INDEX(Buchungen!$G$5:$G$200,MATCH($B$4&amp;"|"&amp;TEXT($A15,"0")&amp;"|"&amp;TEXT(C$8,"0"),Buchungen!$K$5:$K$200,0))&amp;IF(COUNTIFS(Buchungen!$C$5:$C$200,$B$4,Buchungen!$D$5:$D$200,$A15,Buchungen!$A$5:$A$200,C$8,Buchungen!$I$5:$I$200,"&lt;&gt;Storniert")&gt;1," (+weitere)",""),""))</f>
        <v/>
      </c>
      <c r="D15" s="39">
        <f>IF(OR($A15="",D$8=""),"",IFERROR(RIGHT("0"&amp;HOUR(INDEX(Buchungen!$E$5:$E$200,MATCH($B$4&amp;"|"&amp;TEXT($A15,"0")&amp;"|"&amp;TEXT(D$8,"0"),Buchungen!$K$5:$K$200,0))),2)&amp;":"&amp;RIGHT("0"&amp;MINUTE(INDEX(Buchungen!$E$5:$E$200,MATCH($B$4&amp;"|"&amp;TEXT($A15,"0")&amp;"|"&amp;TEXT(D$8,"0"),Buchungen!$K$5:$K$200,0))),2)&amp;"–"&amp;RIGHT("0"&amp;HOUR(INDEX(Buchungen!$F$5:$F$200,MATCH($B$4&amp;"|"&amp;TEXT($A15,"0")&amp;"|"&amp;TEXT(D$8,"0"),Buchungen!$K$5:$K$200,0))),2)&amp;":"&amp;RIGHT("0"&amp;MINUTE(INDEX(Buchungen!$F$5:$F$200,MATCH($B$4&amp;"|"&amp;TEXT($A15,"0")&amp;"|"&amp;TEXT(D$8,"0"),Buchungen!$K$5:$K$200,0))),2)&amp;" "&amp;INDEX(Buchungen!$G$5:$G$200,MATCH($B$4&amp;"|"&amp;TEXT($A15,"0")&amp;"|"&amp;TEXT(D$8,"0"),Buchungen!$K$5:$K$200,0))&amp;IF(COUNTIFS(Buchungen!$C$5:$C$200,$B$4,Buchungen!$D$5:$D$200,$A15,Buchungen!$A$5:$A$200,D$8,Buchungen!$I$5:$I$200,"&lt;&gt;Storniert")&gt;1," (+weitere)",""),""))</f>
        <v/>
      </c>
      <c r="E15" s="39">
        <f>IF(OR($A15="",E$8=""),"",IFERROR(RIGHT("0"&amp;HOUR(INDEX(Buchungen!$E$5:$E$200,MATCH($B$4&amp;"|"&amp;TEXT($A15,"0")&amp;"|"&amp;TEXT(E$8,"0"),Buchungen!$K$5:$K$200,0))),2)&amp;":"&amp;RIGHT("0"&amp;MINUTE(INDEX(Buchungen!$E$5:$E$200,MATCH($B$4&amp;"|"&amp;TEXT($A15,"0")&amp;"|"&amp;TEXT(E$8,"0"),Buchungen!$K$5:$K$200,0))),2)&amp;"–"&amp;RIGHT("0"&amp;HOUR(INDEX(Buchungen!$F$5:$F$200,MATCH($B$4&amp;"|"&amp;TEXT($A15,"0")&amp;"|"&amp;TEXT(E$8,"0"),Buchungen!$K$5:$K$200,0))),2)&amp;":"&amp;RIGHT("0"&amp;MINUTE(INDEX(Buchungen!$F$5:$F$200,MATCH($B$4&amp;"|"&amp;TEXT($A15,"0")&amp;"|"&amp;TEXT(E$8,"0"),Buchungen!$K$5:$K$200,0))),2)&amp;" "&amp;INDEX(Buchungen!$G$5:$G$200,MATCH($B$4&amp;"|"&amp;TEXT($A15,"0")&amp;"|"&amp;TEXT(E$8,"0"),Buchungen!$K$5:$K$200,0))&amp;IF(COUNTIFS(Buchungen!$C$5:$C$200,$B$4,Buchungen!$D$5:$D$200,$A15,Buchungen!$A$5:$A$200,E$8,Buchungen!$I$5:$I$200,"&lt;&gt;Storniert")&gt;1," (+weitere)",""),""))</f>
        <v/>
      </c>
      <c r="F15" s="39">
        <f>IF(OR($A15="",F$8=""),"",IFERROR(RIGHT("0"&amp;HOUR(INDEX(Buchungen!$E$5:$E$200,MATCH($B$4&amp;"|"&amp;TEXT($A15,"0")&amp;"|"&amp;TEXT(F$8,"0"),Buchungen!$K$5:$K$200,0))),2)&amp;":"&amp;RIGHT("0"&amp;MINUTE(INDEX(Buchungen!$E$5:$E$200,MATCH($B$4&amp;"|"&amp;TEXT($A15,"0")&amp;"|"&amp;TEXT(F$8,"0"),Buchungen!$K$5:$K$200,0))),2)&amp;"–"&amp;RIGHT("0"&amp;HOUR(INDEX(Buchungen!$F$5:$F$200,MATCH($B$4&amp;"|"&amp;TEXT($A15,"0")&amp;"|"&amp;TEXT(F$8,"0"),Buchungen!$K$5:$K$200,0))),2)&amp;":"&amp;RIGHT("0"&amp;MINUTE(INDEX(Buchungen!$F$5:$F$200,MATCH($B$4&amp;"|"&amp;TEXT($A15,"0")&amp;"|"&amp;TEXT(F$8,"0"),Buchungen!$K$5:$K$200,0))),2)&amp;" "&amp;INDEX(Buchungen!$G$5:$G$200,MATCH($B$4&amp;"|"&amp;TEXT($A15,"0")&amp;"|"&amp;TEXT(F$8,"0"),Buchungen!$K$5:$K$200,0))&amp;IF(COUNTIFS(Buchungen!$C$5:$C$200,$B$4,Buchungen!$D$5:$D$200,$A15,Buchungen!$A$5:$A$200,F$8,Buchungen!$I$5:$I$200,"&lt;&gt;Storniert")&gt;1," (+weitere)",""),""))</f>
        <v/>
      </c>
      <c r="G15" s="39">
        <f>IF(OR($A15="",G$8=""),"",IFERROR(RIGHT("0"&amp;HOUR(INDEX(Buchungen!$E$5:$E$200,MATCH($B$4&amp;"|"&amp;TEXT($A15,"0")&amp;"|"&amp;TEXT(G$8,"0"),Buchungen!$K$5:$K$200,0))),2)&amp;":"&amp;RIGHT("0"&amp;MINUTE(INDEX(Buchungen!$E$5:$E$200,MATCH($B$4&amp;"|"&amp;TEXT($A15,"0")&amp;"|"&amp;TEXT(G$8,"0"),Buchungen!$K$5:$K$200,0))),2)&amp;"–"&amp;RIGHT("0"&amp;HOUR(INDEX(Buchungen!$F$5:$F$200,MATCH($B$4&amp;"|"&amp;TEXT($A15,"0")&amp;"|"&amp;TEXT(G$8,"0"),Buchungen!$K$5:$K$200,0))),2)&amp;":"&amp;RIGHT("0"&amp;MINUTE(INDEX(Buchungen!$F$5:$F$200,MATCH($B$4&amp;"|"&amp;TEXT($A15,"0")&amp;"|"&amp;TEXT(G$8,"0"),Buchungen!$K$5:$K$200,0))),2)&amp;" "&amp;INDEX(Buchungen!$G$5:$G$200,MATCH($B$4&amp;"|"&amp;TEXT($A15,"0")&amp;"|"&amp;TEXT(G$8,"0"),Buchungen!$K$5:$K$200,0))&amp;IF(COUNTIFS(Buchungen!$C$5:$C$200,$B$4,Buchungen!$D$5:$D$200,$A15,Buchungen!$A$5:$A$200,G$8,Buchungen!$I$5:$I$200,"&lt;&gt;Storniert")&gt;1," (+weitere)",""),""))</f>
        <v/>
      </c>
      <c r="H15" s="39">
        <f>IF(OR($A15="",H$8=""),"",IFERROR(RIGHT("0"&amp;HOUR(INDEX(Buchungen!$E$5:$E$200,MATCH($B$4&amp;"|"&amp;TEXT($A15,"0")&amp;"|"&amp;TEXT(H$8,"0"),Buchungen!$K$5:$K$200,0))),2)&amp;":"&amp;RIGHT("0"&amp;MINUTE(INDEX(Buchungen!$E$5:$E$200,MATCH($B$4&amp;"|"&amp;TEXT($A15,"0")&amp;"|"&amp;TEXT(H$8,"0"),Buchungen!$K$5:$K$200,0))),2)&amp;"–"&amp;RIGHT("0"&amp;HOUR(INDEX(Buchungen!$F$5:$F$200,MATCH($B$4&amp;"|"&amp;TEXT($A15,"0")&amp;"|"&amp;TEXT(H$8,"0"),Buchungen!$K$5:$K$200,0))),2)&amp;":"&amp;RIGHT("0"&amp;MINUTE(INDEX(Buchungen!$F$5:$F$200,MATCH($B$4&amp;"|"&amp;TEXT($A15,"0")&amp;"|"&amp;TEXT(H$8,"0"),Buchungen!$K$5:$K$200,0))),2)&amp;" "&amp;INDEX(Buchungen!$G$5:$G$200,MATCH($B$4&amp;"|"&amp;TEXT($A15,"0")&amp;"|"&amp;TEXT(H$8,"0"),Buchungen!$K$5:$K$200,0))&amp;IF(COUNTIFS(Buchungen!$C$5:$C$200,$B$4,Buchungen!$D$5:$D$200,$A15,Buchungen!$A$5:$A$200,H$8,Buchungen!$I$5:$I$200,"&lt;&gt;Storniert")&gt;1," (+weitere)",""),""))</f>
        <v/>
      </c>
    </row>
    <row r="16" ht="36" customHeight="1">
      <c r="A16" s="49">
        <f>IFERROR(INDEX('Schießanlagen'!$B$7:$B$46,MATCH(8,'Schießanlagen'!$H$7:$H$46,0)),"")</f>
        <v/>
      </c>
      <c r="B16" s="39">
        <f>IF(OR($A16="",B$8=""),"",IFERROR(RIGHT("0"&amp;HOUR(INDEX(Buchungen!$E$5:$E$200,MATCH($B$4&amp;"|"&amp;TEXT($A16,"0")&amp;"|"&amp;TEXT(B$8,"0"),Buchungen!$K$5:$K$200,0))),2)&amp;":"&amp;RIGHT("0"&amp;MINUTE(INDEX(Buchungen!$E$5:$E$200,MATCH($B$4&amp;"|"&amp;TEXT($A16,"0")&amp;"|"&amp;TEXT(B$8,"0"),Buchungen!$K$5:$K$200,0))),2)&amp;"–"&amp;RIGHT("0"&amp;HOUR(INDEX(Buchungen!$F$5:$F$200,MATCH($B$4&amp;"|"&amp;TEXT($A16,"0")&amp;"|"&amp;TEXT(B$8,"0"),Buchungen!$K$5:$K$200,0))),2)&amp;":"&amp;RIGHT("0"&amp;MINUTE(INDEX(Buchungen!$F$5:$F$200,MATCH($B$4&amp;"|"&amp;TEXT($A16,"0")&amp;"|"&amp;TEXT(B$8,"0"),Buchungen!$K$5:$K$200,0))),2)&amp;" "&amp;INDEX(Buchungen!$G$5:$G$200,MATCH($B$4&amp;"|"&amp;TEXT($A16,"0")&amp;"|"&amp;TEXT(B$8,"0"),Buchungen!$K$5:$K$200,0))&amp;IF(COUNTIFS(Buchungen!$C$5:$C$200,$B$4,Buchungen!$D$5:$D$200,$A16,Buchungen!$A$5:$A$200,B$8,Buchungen!$I$5:$I$200,"&lt;&gt;Storniert")&gt;1," (+weitere)",""),""))</f>
        <v/>
      </c>
      <c r="C16" s="39">
        <f>IF(OR($A16="",C$8=""),"",IFERROR(RIGHT("0"&amp;HOUR(INDEX(Buchungen!$E$5:$E$200,MATCH($B$4&amp;"|"&amp;TEXT($A16,"0")&amp;"|"&amp;TEXT(C$8,"0"),Buchungen!$K$5:$K$200,0))),2)&amp;":"&amp;RIGHT("0"&amp;MINUTE(INDEX(Buchungen!$E$5:$E$200,MATCH($B$4&amp;"|"&amp;TEXT($A16,"0")&amp;"|"&amp;TEXT(C$8,"0"),Buchungen!$K$5:$K$200,0))),2)&amp;"–"&amp;RIGHT("0"&amp;HOUR(INDEX(Buchungen!$F$5:$F$200,MATCH($B$4&amp;"|"&amp;TEXT($A16,"0")&amp;"|"&amp;TEXT(C$8,"0"),Buchungen!$K$5:$K$200,0))),2)&amp;":"&amp;RIGHT("0"&amp;MINUTE(INDEX(Buchungen!$F$5:$F$200,MATCH($B$4&amp;"|"&amp;TEXT($A16,"0")&amp;"|"&amp;TEXT(C$8,"0"),Buchungen!$K$5:$K$200,0))),2)&amp;" "&amp;INDEX(Buchungen!$G$5:$G$200,MATCH($B$4&amp;"|"&amp;TEXT($A16,"0")&amp;"|"&amp;TEXT(C$8,"0"),Buchungen!$K$5:$K$200,0))&amp;IF(COUNTIFS(Buchungen!$C$5:$C$200,$B$4,Buchungen!$D$5:$D$200,$A16,Buchungen!$A$5:$A$200,C$8,Buchungen!$I$5:$I$200,"&lt;&gt;Storniert")&gt;1," (+weitere)",""),""))</f>
        <v/>
      </c>
      <c r="D16" s="39">
        <f>IF(OR($A16="",D$8=""),"",IFERROR(RIGHT("0"&amp;HOUR(INDEX(Buchungen!$E$5:$E$200,MATCH($B$4&amp;"|"&amp;TEXT($A16,"0")&amp;"|"&amp;TEXT(D$8,"0"),Buchungen!$K$5:$K$200,0))),2)&amp;":"&amp;RIGHT("0"&amp;MINUTE(INDEX(Buchungen!$E$5:$E$200,MATCH($B$4&amp;"|"&amp;TEXT($A16,"0")&amp;"|"&amp;TEXT(D$8,"0"),Buchungen!$K$5:$K$200,0))),2)&amp;"–"&amp;RIGHT("0"&amp;HOUR(INDEX(Buchungen!$F$5:$F$200,MATCH($B$4&amp;"|"&amp;TEXT($A16,"0")&amp;"|"&amp;TEXT(D$8,"0"),Buchungen!$K$5:$K$200,0))),2)&amp;":"&amp;RIGHT("0"&amp;MINUTE(INDEX(Buchungen!$F$5:$F$200,MATCH($B$4&amp;"|"&amp;TEXT($A16,"0")&amp;"|"&amp;TEXT(D$8,"0"),Buchungen!$K$5:$K$200,0))),2)&amp;" "&amp;INDEX(Buchungen!$G$5:$G$200,MATCH($B$4&amp;"|"&amp;TEXT($A16,"0")&amp;"|"&amp;TEXT(D$8,"0"),Buchungen!$K$5:$K$200,0))&amp;IF(COUNTIFS(Buchungen!$C$5:$C$200,$B$4,Buchungen!$D$5:$D$200,$A16,Buchungen!$A$5:$A$200,D$8,Buchungen!$I$5:$I$200,"&lt;&gt;Storniert")&gt;1," (+weitere)",""),""))</f>
        <v/>
      </c>
      <c r="E16" s="39">
        <f>IF(OR($A16="",E$8=""),"",IFERROR(RIGHT("0"&amp;HOUR(INDEX(Buchungen!$E$5:$E$200,MATCH($B$4&amp;"|"&amp;TEXT($A16,"0")&amp;"|"&amp;TEXT(E$8,"0"),Buchungen!$K$5:$K$200,0))),2)&amp;":"&amp;RIGHT("0"&amp;MINUTE(INDEX(Buchungen!$E$5:$E$200,MATCH($B$4&amp;"|"&amp;TEXT($A16,"0")&amp;"|"&amp;TEXT(E$8,"0"),Buchungen!$K$5:$K$200,0))),2)&amp;"–"&amp;RIGHT("0"&amp;HOUR(INDEX(Buchungen!$F$5:$F$200,MATCH($B$4&amp;"|"&amp;TEXT($A16,"0")&amp;"|"&amp;TEXT(E$8,"0"),Buchungen!$K$5:$K$200,0))),2)&amp;":"&amp;RIGHT("0"&amp;MINUTE(INDEX(Buchungen!$F$5:$F$200,MATCH($B$4&amp;"|"&amp;TEXT($A16,"0")&amp;"|"&amp;TEXT(E$8,"0"),Buchungen!$K$5:$K$200,0))),2)&amp;" "&amp;INDEX(Buchungen!$G$5:$G$200,MATCH($B$4&amp;"|"&amp;TEXT($A16,"0")&amp;"|"&amp;TEXT(E$8,"0"),Buchungen!$K$5:$K$200,0))&amp;IF(COUNTIFS(Buchungen!$C$5:$C$200,$B$4,Buchungen!$D$5:$D$200,$A16,Buchungen!$A$5:$A$200,E$8,Buchungen!$I$5:$I$200,"&lt;&gt;Storniert")&gt;1," (+weitere)",""),""))</f>
        <v/>
      </c>
      <c r="F16" s="39">
        <f>IF(OR($A16="",F$8=""),"",IFERROR(RIGHT("0"&amp;HOUR(INDEX(Buchungen!$E$5:$E$200,MATCH($B$4&amp;"|"&amp;TEXT($A16,"0")&amp;"|"&amp;TEXT(F$8,"0"),Buchungen!$K$5:$K$200,0))),2)&amp;":"&amp;RIGHT("0"&amp;MINUTE(INDEX(Buchungen!$E$5:$E$200,MATCH($B$4&amp;"|"&amp;TEXT($A16,"0")&amp;"|"&amp;TEXT(F$8,"0"),Buchungen!$K$5:$K$200,0))),2)&amp;"–"&amp;RIGHT("0"&amp;HOUR(INDEX(Buchungen!$F$5:$F$200,MATCH($B$4&amp;"|"&amp;TEXT($A16,"0")&amp;"|"&amp;TEXT(F$8,"0"),Buchungen!$K$5:$K$200,0))),2)&amp;":"&amp;RIGHT("0"&amp;MINUTE(INDEX(Buchungen!$F$5:$F$200,MATCH($B$4&amp;"|"&amp;TEXT($A16,"0")&amp;"|"&amp;TEXT(F$8,"0"),Buchungen!$K$5:$K$200,0))),2)&amp;" "&amp;INDEX(Buchungen!$G$5:$G$200,MATCH($B$4&amp;"|"&amp;TEXT($A16,"0")&amp;"|"&amp;TEXT(F$8,"0"),Buchungen!$K$5:$K$200,0))&amp;IF(COUNTIFS(Buchungen!$C$5:$C$200,$B$4,Buchungen!$D$5:$D$200,$A16,Buchungen!$A$5:$A$200,F$8,Buchungen!$I$5:$I$200,"&lt;&gt;Storniert")&gt;1," (+weitere)",""),""))</f>
        <v/>
      </c>
      <c r="G16" s="39">
        <f>IF(OR($A16="",G$8=""),"",IFERROR(RIGHT("0"&amp;HOUR(INDEX(Buchungen!$E$5:$E$200,MATCH($B$4&amp;"|"&amp;TEXT($A16,"0")&amp;"|"&amp;TEXT(G$8,"0"),Buchungen!$K$5:$K$200,0))),2)&amp;":"&amp;RIGHT("0"&amp;MINUTE(INDEX(Buchungen!$E$5:$E$200,MATCH($B$4&amp;"|"&amp;TEXT($A16,"0")&amp;"|"&amp;TEXT(G$8,"0"),Buchungen!$K$5:$K$200,0))),2)&amp;"–"&amp;RIGHT("0"&amp;HOUR(INDEX(Buchungen!$F$5:$F$200,MATCH($B$4&amp;"|"&amp;TEXT($A16,"0")&amp;"|"&amp;TEXT(G$8,"0"),Buchungen!$K$5:$K$200,0))),2)&amp;":"&amp;RIGHT("0"&amp;MINUTE(INDEX(Buchungen!$F$5:$F$200,MATCH($B$4&amp;"|"&amp;TEXT($A16,"0")&amp;"|"&amp;TEXT(G$8,"0"),Buchungen!$K$5:$K$200,0))),2)&amp;" "&amp;INDEX(Buchungen!$G$5:$G$200,MATCH($B$4&amp;"|"&amp;TEXT($A16,"0")&amp;"|"&amp;TEXT(G$8,"0"),Buchungen!$K$5:$K$200,0))&amp;IF(COUNTIFS(Buchungen!$C$5:$C$200,$B$4,Buchungen!$D$5:$D$200,$A16,Buchungen!$A$5:$A$200,G$8,Buchungen!$I$5:$I$200,"&lt;&gt;Storniert")&gt;1," (+weitere)",""),""))</f>
        <v/>
      </c>
      <c r="H16" s="39">
        <f>IF(OR($A16="",H$8=""),"",IFERROR(RIGHT("0"&amp;HOUR(INDEX(Buchungen!$E$5:$E$200,MATCH($B$4&amp;"|"&amp;TEXT($A16,"0")&amp;"|"&amp;TEXT(H$8,"0"),Buchungen!$K$5:$K$200,0))),2)&amp;":"&amp;RIGHT("0"&amp;MINUTE(INDEX(Buchungen!$E$5:$E$200,MATCH($B$4&amp;"|"&amp;TEXT($A16,"0")&amp;"|"&amp;TEXT(H$8,"0"),Buchungen!$K$5:$K$200,0))),2)&amp;"–"&amp;RIGHT("0"&amp;HOUR(INDEX(Buchungen!$F$5:$F$200,MATCH($B$4&amp;"|"&amp;TEXT($A16,"0")&amp;"|"&amp;TEXT(H$8,"0"),Buchungen!$K$5:$K$200,0))),2)&amp;":"&amp;RIGHT("0"&amp;MINUTE(INDEX(Buchungen!$F$5:$F$200,MATCH($B$4&amp;"|"&amp;TEXT($A16,"0")&amp;"|"&amp;TEXT(H$8,"0"),Buchungen!$K$5:$K$200,0))),2)&amp;" "&amp;INDEX(Buchungen!$G$5:$G$200,MATCH($B$4&amp;"|"&amp;TEXT($A16,"0")&amp;"|"&amp;TEXT(H$8,"0"),Buchungen!$K$5:$K$200,0))&amp;IF(COUNTIFS(Buchungen!$C$5:$C$200,$B$4,Buchungen!$D$5:$D$200,$A16,Buchungen!$A$5:$A$200,H$8,Buchungen!$I$5:$I$200,"&lt;&gt;Storniert")&gt;1," (+weitere)",""),""))</f>
        <v/>
      </c>
    </row>
    <row r="17" ht="36" customHeight="1">
      <c r="A17" s="49">
        <f>IFERROR(INDEX('Schießanlagen'!$B$7:$B$46,MATCH(9,'Schießanlagen'!$H$7:$H$46,0)),"")</f>
        <v/>
      </c>
      <c r="B17" s="39">
        <f>IF(OR($A17="",B$8=""),"",IFERROR(RIGHT("0"&amp;HOUR(INDEX(Buchungen!$E$5:$E$200,MATCH($B$4&amp;"|"&amp;TEXT($A17,"0")&amp;"|"&amp;TEXT(B$8,"0"),Buchungen!$K$5:$K$200,0))),2)&amp;":"&amp;RIGHT("0"&amp;MINUTE(INDEX(Buchungen!$E$5:$E$200,MATCH($B$4&amp;"|"&amp;TEXT($A17,"0")&amp;"|"&amp;TEXT(B$8,"0"),Buchungen!$K$5:$K$200,0))),2)&amp;"–"&amp;RIGHT("0"&amp;HOUR(INDEX(Buchungen!$F$5:$F$200,MATCH($B$4&amp;"|"&amp;TEXT($A17,"0")&amp;"|"&amp;TEXT(B$8,"0"),Buchungen!$K$5:$K$200,0))),2)&amp;":"&amp;RIGHT("0"&amp;MINUTE(INDEX(Buchungen!$F$5:$F$200,MATCH($B$4&amp;"|"&amp;TEXT($A17,"0")&amp;"|"&amp;TEXT(B$8,"0"),Buchungen!$K$5:$K$200,0))),2)&amp;" "&amp;INDEX(Buchungen!$G$5:$G$200,MATCH($B$4&amp;"|"&amp;TEXT($A17,"0")&amp;"|"&amp;TEXT(B$8,"0"),Buchungen!$K$5:$K$200,0))&amp;IF(COUNTIFS(Buchungen!$C$5:$C$200,$B$4,Buchungen!$D$5:$D$200,$A17,Buchungen!$A$5:$A$200,B$8,Buchungen!$I$5:$I$200,"&lt;&gt;Storniert")&gt;1," (+weitere)",""),""))</f>
        <v/>
      </c>
      <c r="C17" s="39">
        <f>IF(OR($A17="",C$8=""),"",IFERROR(RIGHT("0"&amp;HOUR(INDEX(Buchungen!$E$5:$E$200,MATCH($B$4&amp;"|"&amp;TEXT($A17,"0")&amp;"|"&amp;TEXT(C$8,"0"),Buchungen!$K$5:$K$200,0))),2)&amp;":"&amp;RIGHT("0"&amp;MINUTE(INDEX(Buchungen!$E$5:$E$200,MATCH($B$4&amp;"|"&amp;TEXT($A17,"0")&amp;"|"&amp;TEXT(C$8,"0"),Buchungen!$K$5:$K$200,0))),2)&amp;"–"&amp;RIGHT("0"&amp;HOUR(INDEX(Buchungen!$F$5:$F$200,MATCH($B$4&amp;"|"&amp;TEXT($A17,"0")&amp;"|"&amp;TEXT(C$8,"0"),Buchungen!$K$5:$K$200,0))),2)&amp;":"&amp;RIGHT("0"&amp;MINUTE(INDEX(Buchungen!$F$5:$F$200,MATCH($B$4&amp;"|"&amp;TEXT($A17,"0")&amp;"|"&amp;TEXT(C$8,"0"),Buchungen!$K$5:$K$200,0))),2)&amp;" "&amp;INDEX(Buchungen!$G$5:$G$200,MATCH($B$4&amp;"|"&amp;TEXT($A17,"0")&amp;"|"&amp;TEXT(C$8,"0"),Buchungen!$K$5:$K$200,0))&amp;IF(COUNTIFS(Buchungen!$C$5:$C$200,$B$4,Buchungen!$D$5:$D$200,$A17,Buchungen!$A$5:$A$200,C$8,Buchungen!$I$5:$I$200,"&lt;&gt;Storniert")&gt;1," (+weitere)",""),""))</f>
        <v/>
      </c>
      <c r="D17" s="39">
        <f>IF(OR($A17="",D$8=""),"",IFERROR(RIGHT("0"&amp;HOUR(INDEX(Buchungen!$E$5:$E$200,MATCH($B$4&amp;"|"&amp;TEXT($A17,"0")&amp;"|"&amp;TEXT(D$8,"0"),Buchungen!$K$5:$K$200,0))),2)&amp;":"&amp;RIGHT("0"&amp;MINUTE(INDEX(Buchungen!$E$5:$E$200,MATCH($B$4&amp;"|"&amp;TEXT($A17,"0")&amp;"|"&amp;TEXT(D$8,"0"),Buchungen!$K$5:$K$200,0))),2)&amp;"–"&amp;RIGHT("0"&amp;HOUR(INDEX(Buchungen!$F$5:$F$200,MATCH($B$4&amp;"|"&amp;TEXT($A17,"0")&amp;"|"&amp;TEXT(D$8,"0"),Buchungen!$K$5:$K$200,0))),2)&amp;":"&amp;RIGHT("0"&amp;MINUTE(INDEX(Buchungen!$F$5:$F$200,MATCH($B$4&amp;"|"&amp;TEXT($A17,"0")&amp;"|"&amp;TEXT(D$8,"0"),Buchungen!$K$5:$K$200,0))),2)&amp;" "&amp;INDEX(Buchungen!$G$5:$G$200,MATCH($B$4&amp;"|"&amp;TEXT($A17,"0")&amp;"|"&amp;TEXT(D$8,"0"),Buchungen!$K$5:$K$200,0))&amp;IF(COUNTIFS(Buchungen!$C$5:$C$200,$B$4,Buchungen!$D$5:$D$200,$A17,Buchungen!$A$5:$A$200,D$8,Buchungen!$I$5:$I$200,"&lt;&gt;Storniert")&gt;1," (+weitere)",""),""))</f>
        <v/>
      </c>
      <c r="E17" s="39">
        <f>IF(OR($A17="",E$8=""),"",IFERROR(RIGHT("0"&amp;HOUR(INDEX(Buchungen!$E$5:$E$200,MATCH($B$4&amp;"|"&amp;TEXT($A17,"0")&amp;"|"&amp;TEXT(E$8,"0"),Buchungen!$K$5:$K$200,0))),2)&amp;":"&amp;RIGHT("0"&amp;MINUTE(INDEX(Buchungen!$E$5:$E$200,MATCH($B$4&amp;"|"&amp;TEXT($A17,"0")&amp;"|"&amp;TEXT(E$8,"0"),Buchungen!$K$5:$K$200,0))),2)&amp;"–"&amp;RIGHT("0"&amp;HOUR(INDEX(Buchungen!$F$5:$F$200,MATCH($B$4&amp;"|"&amp;TEXT($A17,"0")&amp;"|"&amp;TEXT(E$8,"0"),Buchungen!$K$5:$K$200,0))),2)&amp;":"&amp;RIGHT("0"&amp;MINUTE(INDEX(Buchungen!$F$5:$F$200,MATCH($B$4&amp;"|"&amp;TEXT($A17,"0")&amp;"|"&amp;TEXT(E$8,"0"),Buchungen!$K$5:$K$200,0))),2)&amp;" "&amp;INDEX(Buchungen!$G$5:$G$200,MATCH($B$4&amp;"|"&amp;TEXT($A17,"0")&amp;"|"&amp;TEXT(E$8,"0"),Buchungen!$K$5:$K$200,0))&amp;IF(COUNTIFS(Buchungen!$C$5:$C$200,$B$4,Buchungen!$D$5:$D$200,$A17,Buchungen!$A$5:$A$200,E$8,Buchungen!$I$5:$I$200,"&lt;&gt;Storniert")&gt;1," (+weitere)",""),""))</f>
        <v/>
      </c>
      <c r="F17" s="39">
        <f>IF(OR($A17="",F$8=""),"",IFERROR(RIGHT("0"&amp;HOUR(INDEX(Buchungen!$E$5:$E$200,MATCH($B$4&amp;"|"&amp;TEXT($A17,"0")&amp;"|"&amp;TEXT(F$8,"0"),Buchungen!$K$5:$K$200,0))),2)&amp;":"&amp;RIGHT("0"&amp;MINUTE(INDEX(Buchungen!$E$5:$E$200,MATCH($B$4&amp;"|"&amp;TEXT($A17,"0")&amp;"|"&amp;TEXT(F$8,"0"),Buchungen!$K$5:$K$200,0))),2)&amp;"–"&amp;RIGHT("0"&amp;HOUR(INDEX(Buchungen!$F$5:$F$200,MATCH($B$4&amp;"|"&amp;TEXT($A17,"0")&amp;"|"&amp;TEXT(F$8,"0"),Buchungen!$K$5:$K$200,0))),2)&amp;":"&amp;RIGHT("0"&amp;MINUTE(INDEX(Buchungen!$F$5:$F$200,MATCH($B$4&amp;"|"&amp;TEXT($A17,"0")&amp;"|"&amp;TEXT(F$8,"0"),Buchungen!$K$5:$K$200,0))),2)&amp;" "&amp;INDEX(Buchungen!$G$5:$G$200,MATCH($B$4&amp;"|"&amp;TEXT($A17,"0")&amp;"|"&amp;TEXT(F$8,"0"),Buchungen!$K$5:$K$200,0))&amp;IF(COUNTIFS(Buchungen!$C$5:$C$200,$B$4,Buchungen!$D$5:$D$200,$A17,Buchungen!$A$5:$A$200,F$8,Buchungen!$I$5:$I$200,"&lt;&gt;Storniert")&gt;1," (+weitere)",""),""))</f>
        <v/>
      </c>
      <c r="G17" s="39">
        <f>IF(OR($A17="",G$8=""),"",IFERROR(RIGHT("0"&amp;HOUR(INDEX(Buchungen!$E$5:$E$200,MATCH($B$4&amp;"|"&amp;TEXT($A17,"0")&amp;"|"&amp;TEXT(G$8,"0"),Buchungen!$K$5:$K$200,0))),2)&amp;":"&amp;RIGHT("0"&amp;MINUTE(INDEX(Buchungen!$E$5:$E$200,MATCH($B$4&amp;"|"&amp;TEXT($A17,"0")&amp;"|"&amp;TEXT(G$8,"0"),Buchungen!$K$5:$K$200,0))),2)&amp;"–"&amp;RIGHT("0"&amp;HOUR(INDEX(Buchungen!$F$5:$F$200,MATCH($B$4&amp;"|"&amp;TEXT($A17,"0")&amp;"|"&amp;TEXT(G$8,"0"),Buchungen!$K$5:$K$200,0))),2)&amp;":"&amp;RIGHT("0"&amp;MINUTE(INDEX(Buchungen!$F$5:$F$200,MATCH($B$4&amp;"|"&amp;TEXT($A17,"0")&amp;"|"&amp;TEXT(G$8,"0"),Buchungen!$K$5:$K$200,0))),2)&amp;" "&amp;INDEX(Buchungen!$G$5:$G$200,MATCH($B$4&amp;"|"&amp;TEXT($A17,"0")&amp;"|"&amp;TEXT(G$8,"0"),Buchungen!$K$5:$K$200,0))&amp;IF(COUNTIFS(Buchungen!$C$5:$C$200,$B$4,Buchungen!$D$5:$D$200,$A17,Buchungen!$A$5:$A$200,G$8,Buchungen!$I$5:$I$200,"&lt;&gt;Storniert")&gt;1," (+weitere)",""),""))</f>
        <v/>
      </c>
      <c r="H17" s="39">
        <f>IF(OR($A17="",H$8=""),"",IFERROR(RIGHT("0"&amp;HOUR(INDEX(Buchungen!$E$5:$E$200,MATCH($B$4&amp;"|"&amp;TEXT($A17,"0")&amp;"|"&amp;TEXT(H$8,"0"),Buchungen!$K$5:$K$200,0))),2)&amp;":"&amp;RIGHT("0"&amp;MINUTE(INDEX(Buchungen!$E$5:$E$200,MATCH($B$4&amp;"|"&amp;TEXT($A17,"0")&amp;"|"&amp;TEXT(H$8,"0"),Buchungen!$K$5:$K$200,0))),2)&amp;"–"&amp;RIGHT("0"&amp;HOUR(INDEX(Buchungen!$F$5:$F$200,MATCH($B$4&amp;"|"&amp;TEXT($A17,"0")&amp;"|"&amp;TEXT(H$8,"0"),Buchungen!$K$5:$K$200,0))),2)&amp;":"&amp;RIGHT("0"&amp;MINUTE(INDEX(Buchungen!$F$5:$F$200,MATCH($B$4&amp;"|"&amp;TEXT($A17,"0")&amp;"|"&amp;TEXT(H$8,"0"),Buchungen!$K$5:$K$200,0))),2)&amp;" "&amp;INDEX(Buchungen!$G$5:$G$200,MATCH($B$4&amp;"|"&amp;TEXT($A17,"0")&amp;"|"&amp;TEXT(H$8,"0"),Buchungen!$K$5:$K$200,0))&amp;IF(COUNTIFS(Buchungen!$C$5:$C$200,$B$4,Buchungen!$D$5:$D$200,$A17,Buchungen!$A$5:$A$200,H$8,Buchungen!$I$5:$I$200,"&lt;&gt;Storniert")&gt;1," (+weitere)",""),""))</f>
        <v/>
      </c>
    </row>
    <row r="18" ht="36" customHeight="1">
      <c r="A18" s="49">
        <f>IFERROR(INDEX('Schießanlagen'!$B$7:$B$46,MATCH(10,'Schießanlagen'!$H$7:$H$46,0)),"")</f>
        <v/>
      </c>
      <c r="B18" s="39">
        <f>IF(OR($A18="",B$8=""),"",IFERROR(RIGHT("0"&amp;HOUR(INDEX(Buchungen!$E$5:$E$200,MATCH($B$4&amp;"|"&amp;TEXT($A18,"0")&amp;"|"&amp;TEXT(B$8,"0"),Buchungen!$K$5:$K$200,0))),2)&amp;":"&amp;RIGHT("0"&amp;MINUTE(INDEX(Buchungen!$E$5:$E$200,MATCH($B$4&amp;"|"&amp;TEXT($A18,"0")&amp;"|"&amp;TEXT(B$8,"0"),Buchungen!$K$5:$K$200,0))),2)&amp;"–"&amp;RIGHT("0"&amp;HOUR(INDEX(Buchungen!$F$5:$F$200,MATCH($B$4&amp;"|"&amp;TEXT($A18,"0")&amp;"|"&amp;TEXT(B$8,"0"),Buchungen!$K$5:$K$200,0))),2)&amp;":"&amp;RIGHT("0"&amp;MINUTE(INDEX(Buchungen!$F$5:$F$200,MATCH($B$4&amp;"|"&amp;TEXT($A18,"0")&amp;"|"&amp;TEXT(B$8,"0"),Buchungen!$K$5:$K$200,0))),2)&amp;" "&amp;INDEX(Buchungen!$G$5:$G$200,MATCH($B$4&amp;"|"&amp;TEXT($A18,"0")&amp;"|"&amp;TEXT(B$8,"0"),Buchungen!$K$5:$K$200,0))&amp;IF(COUNTIFS(Buchungen!$C$5:$C$200,$B$4,Buchungen!$D$5:$D$200,$A18,Buchungen!$A$5:$A$200,B$8,Buchungen!$I$5:$I$200,"&lt;&gt;Storniert")&gt;1," (+weitere)",""),""))</f>
        <v/>
      </c>
      <c r="C18" s="39">
        <f>IF(OR($A18="",C$8=""),"",IFERROR(RIGHT("0"&amp;HOUR(INDEX(Buchungen!$E$5:$E$200,MATCH($B$4&amp;"|"&amp;TEXT($A18,"0")&amp;"|"&amp;TEXT(C$8,"0"),Buchungen!$K$5:$K$200,0))),2)&amp;":"&amp;RIGHT("0"&amp;MINUTE(INDEX(Buchungen!$E$5:$E$200,MATCH($B$4&amp;"|"&amp;TEXT($A18,"0")&amp;"|"&amp;TEXT(C$8,"0"),Buchungen!$K$5:$K$200,0))),2)&amp;"–"&amp;RIGHT("0"&amp;HOUR(INDEX(Buchungen!$F$5:$F$200,MATCH($B$4&amp;"|"&amp;TEXT($A18,"0")&amp;"|"&amp;TEXT(C$8,"0"),Buchungen!$K$5:$K$200,0))),2)&amp;":"&amp;RIGHT("0"&amp;MINUTE(INDEX(Buchungen!$F$5:$F$200,MATCH($B$4&amp;"|"&amp;TEXT($A18,"0")&amp;"|"&amp;TEXT(C$8,"0"),Buchungen!$K$5:$K$200,0))),2)&amp;" "&amp;INDEX(Buchungen!$G$5:$G$200,MATCH($B$4&amp;"|"&amp;TEXT($A18,"0")&amp;"|"&amp;TEXT(C$8,"0"),Buchungen!$K$5:$K$200,0))&amp;IF(COUNTIFS(Buchungen!$C$5:$C$200,$B$4,Buchungen!$D$5:$D$200,$A18,Buchungen!$A$5:$A$200,C$8,Buchungen!$I$5:$I$200,"&lt;&gt;Storniert")&gt;1," (+weitere)",""),""))</f>
        <v/>
      </c>
      <c r="D18" s="39">
        <f>IF(OR($A18="",D$8=""),"",IFERROR(RIGHT("0"&amp;HOUR(INDEX(Buchungen!$E$5:$E$200,MATCH($B$4&amp;"|"&amp;TEXT($A18,"0")&amp;"|"&amp;TEXT(D$8,"0"),Buchungen!$K$5:$K$200,0))),2)&amp;":"&amp;RIGHT("0"&amp;MINUTE(INDEX(Buchungen!$E$5:$E$200,MATCH($B$4&amp;"|"&amp;TEXT($A18,"0")&amp;"|"&amp;TEXT(D$8,"0"),Buchungen!$K$5:$K$200,0))),2)&amp;"–"&amp;RIGHT("0"&amp;HOUR(INDEX(Buchungen!$F$5:$F$200,MATCH($B$4&amp;"|"&amp;TEXT($A18,"0")&amp;"|"&amp;TEXT(D$8,"0"),Buchungen!$K$5:$K$200,0))),2)&amp;":"&amp;RIGHT("0"&amp;MINUTE(INDEX(Buchungen!$F$5:$F$200,MATCH($B$4&amp;"|"&amp;TEXT($A18,"0")&amp;"|"&amp;TEXT(D$8,"0"),Buchungen!$K$5:$K$200,0))),2)&amp;" "&amp;INDEX(Buchungen!$G$5:$G$200,MATCH($B$4&amp;"|"&amp;TEXT($A18,"0")&amp;"|"&amp;TEXT(D$8,"0"),Buchungen!$K$5:$K$200,0))&amp;IF(COUNTIFS(Buchungen!$C$5:$C$200,$B$4,Buchungen!$D$5:$D$200,$A18,Buchungen!$A$5:$A$200,D$8,Buchungen!$I$5:$I$200,"&lt;&gt;Storniert")&gt;1," (+weitere)",""),""))</f>
        <v/>
      </c>
      <c r="E18" s="39">
        <f>IF(OR($A18="",E$8=""),"",IFERROR(RIGHT("0"&amp;HOUR(INDEX(Buchungen!$E$5:$E$200,MATCH($B$4&amp;"|"&amp;TEXT($A18,"0")&amp;"|"&amp;TEXT(E$8,"0"),Buchungen!$K$5:$K$200,0))),2)&amp;":"&amp;RIGHT("0"&amp;MINUTE(INDEX(Buchungen!$E$5:$E$200,MATCH($B$4&amp;"|"&amp;TEXT($A18,"0")&amp;"|"&amp;TEXT(E$8,"0"),Buchungen!$K$5:$K$200,0))),2)&amp;"–"&amp;RIGHT("0"&amp;HOUR(INDEX(Buchungen!$F$5:$F$200,MATCH($B$4&amp;"|"&amp;TEXT($A18,"0")&amp;"|"&amp;TEXT(E$8,"0"),Buchungen!$K$5:$K$200,0))),2)&amp;":"&amp;RIGHT("0"&amp;MINUTE(INDEX(Buchungen!$F$5:$F$200,MATCH($B$4&amp;"|"&amp;TEXT($A18,"0")&amp;"|"&amp;TEXT(E$8,"0"),Buchungen!$K$5:$K$200,0))),2)&amp;" "&amp;INDEX(Buchungen!$G$5:$G$200,MATCH($B$4&amp;"|"&amp;TEXT($A18,"0")&amp;"|"&amp;TEXT(E$8,"0"),Buchungen!$K$5:$K$200,0))&amp;IF(COUNTIFS(Buchungen!$C$5:$C$200,$B$4,Buchungen!$D$5:$D$200,$A18,Buchungen!$A$5:$A$200,E$8,Buchungen!$I$5:$I$200,"&lt;&gt;Storniert")&gt;1," (+weitere)",""),""))</f>
        <v/>
      </c>
      <c r="F18" s="39">
        <f>IF(OR($A18="",F$8=""),"",IFERROR(RIGHT("0"&amp;HOUR(INDEX(Buchungen!$E$5:$E$200,MATCH($B$4&amp;"|"&amp;TEXT($A18,"0")&amp;"|"&amp;TEXT(F$8,"0"),Buchungen!$K$5:$K$200,0))),2)&amp;":"&amp;RIGHT("0"&amp;MINUTE(INDEX(Buchungen!$E$5:$E$200,MATCH($B$4&amp;"|"&amp;TEXT($A18,"0")&amp;"|"&amp;TEXT(F$8,"0"),Buchungen!$K$5:$K$200,0))),2)&amp;"–"&amp;RIGHT("0"&amp;HOUR(INDEX(Buchungen!$F$5:$F$200,MATCH($B$4&amp;"|"&amp;TEXT($A18,"0")&amp;"|"&amp;TEXT(F$8,"0"),Buchungen!$K$5:$K$200,0))),2)&amp;":"&amp;RIGHT("0"&amp;MINUTE(INDEX(Buchungen!$F$5:$F$200,MATCH($B$4&amp;"|"&amp;TEXT($A18,"0")&amp;"|"&amp;TEXT(F$8,"0"),Buchungen!$K$5:$K$200,0))),2)&amp;" "&amp;INDEX(Buchungen!$G$5:$G$200,MATCH($B$4&amp;"|"&amp;TEXT($A18,"0")&amp;"|"&amp;TEXT(F$8,"0"),Buchungen!$K$5:$K$200,0))&amp;IF(COUNTIFS(Buchungen!$C$5:$C$200,$B$4,Buchungen!$D$5:$D$200,$A18,Buchungen!$A$5:$A$200,F$8,Buchungen!$I$5:$I$200,"&lt;&gt;Storniert")&gt;1," (+weitere)",""),""))</f>
        <v/>
      </c>
      <c r="G18" s="39">
        <f>IF(OR($A18="",G$8=""),"",IFERROR(RIGHT("0"&amp;HOUR(INDEX(Buchungen!$E$5:$E$200,MATCH($B$4&amp;"|"&amp;TEXT($A18,"0")&amp;"|"&amp;TEXT(G$8,"0"),Buchungen!$K$5:$K$200,0))),2)&amp;":"&amp;RIGHT("0"&amp;MINUTE(INDEX(Buchungen!$E$5:$E$200,MATCH($B$4&amp;"|"&amp;TEXT($A18,"0")&amp;"|"&amp;TEXT(G$8,"0"),Buchungen!$K$5:$K$200,0))),2)&amp;"–"&amp;RIGHT("0"&amp;HOUR(INDEX(Buchungen!$F$5:$F$200,MATCH($B$4&amp;"|"&amp;TEXT($A18,"0")&amp;"|"&amp;TEXT(G$8,"0"),Buchungen!$K$5:$K$200,0))),2)&amp;":"&amp;RIGHT("0"&amp;MINUTE(INDEX(Buchungen!$F$5:$F$200,MATCH($B$4&amp;"|"&amp;TEXT($A18,"0")&amp;"|"&amp;TEXT(G$8,"0"),Buchungen!$K$5:$K$200,0))),2)&amp;" "&amp;INDEX(Buchungen!$G$5:$G$200,MATCH($B$4&amp;"|"&amp;TEXT($A18,"0")&amp;"|"&amp;TEXT(G$8,"0"),Buchungen!$K$5:$K$200,0))&amp;IF(COUNTIFS(Buchungen!$C$5:$C$200,$B$4,Buchungen!$D$5:$D$200,$A18,Buchungen!$A$5:$A$200,G$8,Buchungen!$I$5:$I$200,"&lt;&gt;Storniert")&gt;1," (+weitere)",""),""))</f>
        <v/>
      </c>
      <c r="H18" s="39">
        <f>IF(OR($A18="",H$8=""),"",IFERROR(RIGHT("0"&amp;HOUR(INDEX(Buchungen!$E$5:$E$200,MATCH($B$4&amp;"|"&amp;TEXT($A18,"0")&amp;"|"&amp;TEXT(H$8,"0"),Buchungen!$K$5:$K$200,0))),2)&amp;":"&amp;RIGHT("0"&amp;MINUTE(INDEX(Buchungen!$E$5:$E$200,MATCH($B$4&amp;"|"&amp;TEXT($A18,"0")&amp;"|"&amp;TEXT(H$8,"0"),Buchungen!$K$5:$K$200,0))),2)&amp;"–"&amp;RIGHT("0"&amp;HOUR(INDEX(Buchungen!$F$5:$F$200,MATCH($B$4&amp;"|"&amp;TEXT($A18,"0")&amp;"|"&amp;TEXT(H$8,"0"),Buchungen!$K$5:$K$200,0))),2)&amp;":"&amp;RIGHT("0"&amp;MINUTE(INDEX(Buchungen!$F$5:$F$200,MATCH($B$4&amp;"|"&amp;TEXT($A18,"0")&amp;"|"&amp;TEXT(H$8,"0"),Buchungen!$K$5:$K$200,0))),2)&amp;" "&amp;INDEX(Buchungen!$G$5:$G$200,MATCH($B$4&amp;"|"&amp;TEXT($A18,"0")&amp;"|"&amp;TEXT(H$8,"0"),Buchungen!$K$5:$K$200,0))&amp;IF(COUNTIFS(Buchungen!$C$5:$C$200,$B$4,Buchungen!$D$5:$D$200,$A18,Buchungen!$A$5:$A$200,H$8,Buchungen!$I$5:$I$200,"&lt;&gt;Storniert")&gt;1," (+weitere)",""),""))</f>
        <v/>
      </c>
    </row>
    <row r="19" ht="36" customHeight="1">
      <c r="A19" s="49">
        <f>IFERROR(INDEX('Schießanlagen'!$B$7:$B$46,MATCH(11,'Schießanlagen'!$H$7:$H$46,0)),"")</f>
        <v/>
      </c>
      <c r="B19" s="39">
        <f>IF(OR($A19="",B$8=""),"",IFERROR(RIGHT("0"&amp;HOUR(INDEX(Buchungen!$E$5:$E$200,MATCH($B$4&amp;"|"&amp;TEXT($A19,"0")&amp;"|"&amp;TEXT(B$8,"0"),Buchungen!$K$5:$K$200,0))),2)&amp;":"&amp;RIGHT("0"&amp;MINUTE(INDEX(Buchungen!$E$5:$E$200,MATCH($B$4&amp;"|"&amp;TEXT($A19,"0")&amp;"|"&amp;TEXT(B$8,"0"),Buchungen!$K$5:$K$200,0))),2)&amp;"–"&amp;RIGHT("0"&amp;HOUR(INDEX(Buchungen!$F$5:$F$200,MATCH($B$4&amp;"|"&amp;TEXT($A19,"0")&amp;"|"&amp;TEXT(B$8,"0"),Buchungen!$K$5:$K$200,0))),2)&amp;":"&amp;RIGHT("0"&amp;MINUTE(INDEX(Buchungen!$F$5:$F$200,MATCH($B$4&amp;"|"&amp;TEXT($A19,"0")&amp;"|"&amp;TEXT(B$8,"0"),Buchungen!$K$5:$K$200,0))),2)&amp;" "&amp;INDEX(Buchungen!$G$5:$G$200,MATCH($B$4&amp;"|"&amp;TEXT($A19,"0")&amp;"|"&amp;TEXT(B$8,"0"),Buchungen!$K$5:$K$200,0))&amp;IF(COUNTIFS(Buchungen!$C$5:$C$200,$B$4,Buchungen!$D$5:$D$200,$A19,Buchungen!$A$5:$A$200,B$8,Buchungen!$I$5:$I$200,"&lt;&gt;Storniert")&gt;1," (+weitere)",""),""))</f>
        <v/>
      </c>
      <c r="C19" s="39">
        <f>IF(OR($A19="",C$8=""),"",IFERROR(RIGHT("0"&amp;HOUR(INDEX(Buchungen!$E$5:$E$200,MATCH($B$4&amp;"|"&amp;TEXT($A19,"0")&amp;"|"&amp;TEXT(C$8,"0"),Buchungen!$K$5:$K$200,0))),2)&amp;":"&amp;RIGHT("0"&amp;MINUTE(INDEX(Buchungen!$E$5:$E$200,MATCH($B$4&amp;"|"&amp;TEXT($A19,"0")&amp;"|"&amp;TEXT(C$8,"0"),Buchungen!$K$5:$K$200,0))),2)&amp;"–"&amp;RIGHT("0"&amp;HOUR(INDEX(Buchungen!$F$5:$F$200,MATCH($B$4&amp;"|"&amp;TEXT($A19,"0")&amp;"|"&amp;TEXT(C$8,"0"),Buchungen!$K$5:$K$200,0))),2)&amp;":"&amp;RIGHT("0"&amp;MINUTE(INDEX(Buchungen!$F$5:$F$200,MATCH($B$4&amp;"|"&amp;TEXT($A19,"0")&amp;"|"&amp;TEXT(C$8,"0"),Buchungen!$K$5:$K$200,0))),2)&amp;" "&amp;INDEX(Buchungen!$G$5:$G$200,MATCH($B$4&amp;"|"&amp;TEXT($A19,"0")&amp;"|"&amp;TEXT(C$8,"0"),Buchungen!$K$5:$K$200,0))&amp;IF(COUNTIFS(Buchungen!$C$5:$C$200,$B$4,Buchungen!$D$5:$D$200,$A19,Buchungen!$A$5:$A$200,C$8,Buchungen!$I$5:$I$200,"&lt;&gt;Storniert")&gt;1," (+weitere)",""),""))</f>
        <v/>
      </c>
      <c r="D19" s="39">
        <f>IF(OR($A19="",D$8=""),"",IFERROR(RIGHT("0"&amp;HOUR(INDEX(Buchungen!$E$5:$E$200,MATCH($B$4&amp;"|"&amp;TEXT($A19,"0")&amp;"|"&amp;TEXT(D$8,"0"),Buchungen!$K$5:$K$200,0))),2)&amp;":"&amp;RIGHT("0"&amp;MINUTE(INDEX(Buchungen!$E$5:$E$200,MATCH($B$4&amp;"|"&amp;TEXT($A19,"0")&amp;"|"&amp;TEXT(D$8,"0"),Buchungen!$K$5:$K$200,0))),2)&amp;"–"&amp;RIGHT("0"&amp;HOUR(INDEX(Buchungen!$F$5:$F$200,MATCH($B$4&amp;"|"&amp;TEXT($A19,"0")&amp;"|"&amp;TEXT(D$8,"0"),Buchungen!$K$5:$K$200,0))),2)&amp;":"&amp;RIGHT("0"&amp;MINUTE(INDEX(Buchungen!$F$5:$F$200,MATCH($B$4&amp;"|"&amp;TEXT($A19,"0")&amp;"|"&amp;TEXT(D$8,"0"),Buchungen!$K$5:$K$200,0))),2)&amp;" "&amp;INDEX(Buchungen!$G$5:$G$200,MATCH($B$4&amp;"|"&amp;TEXT($A19,"0")&amp;"|"&amp;TEXT(D$8,"0"),Buchungen!$K$5:$K$200,0))&amp;IF(COUNTIFS(Buchungen!$C$5:$C$200,$B$4,Buchungen!$D$5:$D$200,$A19,Buchungen!$A$5:$A$200,D$8,Buchungen!$I$5:$I$200,"&lt;&gt;Storniert")&gt;1," (+weitere)",""),""))</f>
        <v/>
      </c>
      <c r="E19" s="39">
        <f>IF(OR($A19="",E$8=""),"",IFERROR(RIGHT("0"&amp;HOUR(INDEX(Buchungen!$E$5:$E$200,MATCH($B$4&amp;"|"&amp;TEXT($A19,"0")&amp;"|"&amp;TEXT(E$8,"0"),Buchungen!$K$5:$K$200,0))),2)&amp;":"&amp;RIGHT("0"&amp;MINUTE(INDEX(Buchungen!$E$5:$E$200,MATCH($B$4&amp;"|"&amp;TEXT($A19,"0")&amp;"|"&amp;TEXT(E$8,"0"),Buchungen!$K$5:$K$200,0))),2)&amp;"–"&amp;RIGHT("0"&amp;HOUR(INDEX(Buchungen!$F$5:$F$200,MATCH($B$4&amp;"|"&amp;TEXT($A19,"0")&amp;"|"&amp;TEXT(E$8,"0"),Buchungen!$K$5:$K$200,0))),2)&amp;":"&amp;RIGHT("0"&amp;MINUTE(INDEX(Buchungen!$F$5:$F$200,MATCH($B$4&amp;"|"&amp;TEXT($A19,"0")&amp;"|"&amp;TEXT(E$8,"0"),Buchungen!$K$5:$K$200,0))),2)&amp;" "&amp;INDEX(Buchungen!$G$5:$G$200,MATCH($B$4&amp;"|"&amp;TEXT($A19,"0")&amp;"|"&amp;TEXT(E$8,"0"),Buchungen!$K$5:$K$200,0))&amp;IF(COUNTIFS(Buchungen!$C$5:$C$200,$B$4,Buchungen!$D$5:$D$200,$A19,Buchungen!$A$5:$A$200,E$8,Buchungen!$I$5:$I$200,"&lt;&gt;Storniert")&gt;1," (+weitere)",""),""))</f>
        <v/>
      </c>
      <c r="F19" s="39">
        <f>IF(OR($A19="",F$8=""),"",IFERROR(RIGHT("0"&amp;HOUR(INDEX(Buchungen!$E$5:$E$200,MATCH($B$4&amp;"|"&amp;TEXT($A19,"0")&amp;"|"&amp;TEXT(F$8,"0"),Buchungen!$K$5:$K$200,0))),2)&amp;":"&amp;RIGHT("0"&amp;MINUTE(INDEX(Buchungen!$E$5:$E$200,MATCH($B$4&amp;"|"&amp;TEXT($A19,"0")&amp;"|"&amp;TEXT(F$8,"0"),Buchungen!$K$5:$K$200,0))),2)&amp;"–"&amp;RIGHT("0"&amp;HOUR(INDEX(Buchungen!$F$5:$F$200,MATCH($B$4&amp;"|"&amp;TEXT($A19,"0")&amp;"|"&amp;TEXT(F$8,"0"),Buchungen!$K$5:$K$200,0))),2)&amp;":"&amp;RIGHT("0"&amp;MINUTE(INDEX(Buchungen!$F$5:$F$200,MATCH($B$4&amp;"|"&amp;TEXT($A19,"0")&amp;"|"&amp;TEXT(F$8,"0"),Buchungen!$K$5:$K$200,0))),2)&amp;" "&amp;INDEX(Buchungen!$G$5:$G$200,MATCH($B$4&amp;"|"&amp;TEXT($A19,"0")&amp;"|"&amp;TEXT(F$8,"0"),Buchungen!$K$5:$K$200,0))&amp;IF(COUNTIFS(Buchungen!$C$5:$C$200,$B$4,Buchungen!$D$5:$D$200,$A19,Buchungen!$A$5:$A$200,F$8,Buchungen!$I$5:$I$200,"&lt;&gt;Storniert")&gt;1," (+weitere)",""),""))</f>
        <v/>
      </c>
      <c r="G19" s="39">
        <f>IF(OR($A19="",G$8=""),"",IFERROR(RIGHT("0"&amp;HOUR(INDEX(Buchungen!$E$5:$E$200,MATCH($B$4&amp;"|"&amp;TEXT($A19,"0")&amp;"|"&amp;TEXT(G$8,"0"),Buchungen!$K$5:$K$200,0))),2)&amp;":"&amp;RIGHT("0"&amp;MINUTE(INDEX(Buchungen!$E$5:$E$200,MATCH($B$4&amp;"|"&amp;TEXT($A19,"0")&amp;"|"&amp;TEXT(G$8,"0"),Buchungen!$K$5:$K$200,0))),2)&amp;"–"&amp;RIGHT("0"&amp;HOUR(INDEX(Buchungen!$F$5:$F$200,MATCH($B$4&amp;"|"&amp;TEXT($A19,"0")&amp;"|"&amp;TEXT(G$8,"0"),Buchungen!$K$5:$K$200,0))),2)&amp;":"&amp;RIGHT("0"&amp;MINUTE(INDEX(Buchungen!$F$5:$F$200,MATCH($B$4&amp;"|"&amp;TEXT($A19,"0")&amp;"|"&amp;TEXT(G$8,"0"),Buchungen!$K$5:$K$200,0))),2)&amp;" "&amp;INDEX(Buchungen!$G$5:$G$200,MATCH($B$4&amp;"|"&amp;TEXT($A19,"0")&amp;"|"&amp;TEXT(G$8,"0"),Buchungen!$K$5:$K$200,0))&amp;IF(COUNTIFS(Buchungen!$C$5:$C$200,$B$4,Buchungen!$D$5:$D$200,$A19,Buchungen!$A$5:$A$200,G$8,Buchungen!$I$5:$I$200,"&lt;&gt;Storniert")&gt;1," (+weitere)",""),""))</f>
        <v/>
      </c>
      <c r="H19" s="39">
        <f>IF(OR($A19="",H$8=""),"",IFERROR(RIGHT("0"&amp;HOUR(INDEX(Buchungen!$E$5:$E$200,MATCH($B$4&amp;"|"&amp;TEXT($A19,"0")&amp;"|"&amp;TEXT(H$8,"0"),Buchungen!$K$5:$K$200,0))),2)&amp;":"&amp;RIGHT("0"&amp;MINUTE(INDEX(Buchungen!$E$5:$E$200,MATCH($B$4&amp;"|"&amp;TEXT($A19,"0")&amp;"|"&amp;TEXT(H$8,"0"),Buchungen!$K$5:$K$200,0))),2)&amp;"–"&amp;RIGHT("0"&amp;HOUR(INDEX(Buchungen!$F$5:$F$200,MATCH($B$4&amp;"|"&amp;TEXT($A19,"0")&amp;"|"&amp;TEXT(H$8,"0"),Buchungen!$K$5:$K$200,0))),2)&amp;":"&amp;RIGHT("0"&amp;MINUTE(INDEX(Buchungen!$F$5:$F$200,MATCH($B$4&amp;"|"&amp;TEXT($A19,"0")&amp;"|"&amp;TEXT(H$8,"0"),Buchungen!$K$5:$K$200,0))),2)&amp;" "&amp;INDEX(Buchungen!$G$5:$G$200,MATCH($B$4&amp;"|"&amp;TEXT($A19,"0")&amp;"|"&amp;TEXT(H$8,"0"),Buchungen!$K$5:$K$200,0))&amp;IF(COUNTIFS(Buchungen!$C$5:$C$200,$B$4,Buchungen!$D$5:$D$200,$A19,Buchungen!$A$5:$A$200,H$8,Buchungen!$I$5:$I$200,"&lt;&gt;Storniert")&gt;1," (+weitere)",""),""))</f>
        <v/>
      </c>
    </row>
    <row r="20" ht="36" customHeight="1">
      <c r="A20" s="49">
        <f>IFERROR(INDEX('Schießanlagen'!$B$7:$B$46,MATCH(12,'Schießanlagen'!$H$7:$H$46,0)),"")</f>
        <v/>
      </c>
      <c r="B20" s="39">
        <f>IF(OR($A20="",B$8=""),"",IFERROR(RIGHT("0"&amp;HOUR(INDEX(Buchungen!$E$5:$E$200,MATCH($B$4&amp;"|"&amp;TEXT($A20,"0")&amp;"|"&amp;TEXT(B$8,"0"),Buchungen!$K$5:$K$200,0))),2)&amp;":"&amp;RIGHT("0"&amp;MINUTE(INDEX(Buchungen!$E$5:$E$200,MATCH($B$4&amp;"|"&amp;TEXT($A20,"0")&amp;"|"&amp;TEXT(B$8,"0"),Buchungen!$K$5:$K$200,0))),2)&amp;"–"&amp;RIGHT("0"&amp;HOUR(INDEX(Buchungen!$F$5:$F$200,MATCH($B$4&amp;"|"&amp;TEXT($A20,"0")&amp;"|"&amp;TEXT(B$8,"0"),Buchungen!$K$5:$K$200,0))),2)&amp;":"&amp;RIGHT("0"&amp;MINUTE(INDEX(Buchungen!$F$5:$F$200,MATCH($B$4&amp;"|"&amp;TEXT($A20,"0")&amp;"|"&amp;TEXT(B$8,"0"),Buchungen!$K$5:$K$200,0))),2)&amp;" "&amp;INDEX(Buchungen!$G$5:$G$200,MATCH($B$4&amp;"|"&amp;TEXT($A20,"0")&amp;"|"&amp;TEXT(B$8,"0"),Buchungen!$K$5:$K$200,0))&amp;IF(COUNTIFS(Buchungen!$C$5:$C$200,$B$4,Buchungen!$D$5:$D$200,$A20,Buchungen!$A$5:$A$200,B$8,Buchungen!$I$5:$I$200,"&lt;&gt;Storniert")&gt;1," (+weitere)",""),""))</f>
        <v/>
      </c>
      <c r="C20" s="39">
        <f>IF(OR($A20="",C$8=""),"",IFERROR(RIGHT("0"&amp;HOUR(INDEX(Buchungen!$E$5:$E$200,MATCH($B$4&amp;"|"&amp;TEXT($A20,"0")&amp;"|"&amp;TEXT(C$8,"0"),Buchungen!$K$5:$K$200,0))),2)&amp;":"&amp;RIGHT("0"&amp;MINUTE(INDEX(Buchungen!$E$5:$E$200,MATCH($B$4&amp;"|"&amp;TEXT($A20,"0")&amp;"|"&amp;TEXT(C$8,"0"),Buchungen!$K$5:$K$200,0))),2)&amp;"–"&amp;RIGHT("0"&amp;HOUR(INDEX(Buchungen!$F$5:$F$200,MATCH($B$4&amp;"|"&amp;TEXT($A20,"0")&amp;"|"&amp;TEXT(C$8,"0"),Buchungen!$K$5:$K$200,0))),2)&amp;":"&amp;RIGHT("0"&amp;MINUTE(INDEX(Buchungen!$F$5:$F$200,MATCH($B$4&amp;"|"&amp;TEXT($A20,"0")&amp;"|"&amp;TEXT(C$8,"0"),Buchungen!$K$5:$K$200,0))),2)&amp;" "&amp;INDEX(Buchungen!$G$5:$G$200,MATCH($B$4&amp;"|"&amp;TEXT($A20,"0")&amp;"|"&amp;TEXT(C$8,"0"),Buchungen!$K$5:$K$200,0))&amp;IF(COUNTIFS(Buchungen!$C$5:$C$200,$B$4,Buchungen!$D$5:$D$200,$A20,Buchungen!$A$5:$A$200,C$8,Buchungen!$I$5:$I$200,"&lt;&gt;Storniert")&gt;1," (+weitere)",""),""))</f>
        <v/>
      </c>
      <c r="D20" s="39">
        <f>IF(OR($A20="",D$8=""),"",IFERROR(RIGHT("0"&amp;HOUR(INDEX(Buchungen!$E$5:$E$200,MATCH($B$4&amp;"|"&amp;TEXT($A20,"0")&amp;"|"&amp;TEXT(D$8,"0"),Buchungen!$K$5:$K$200,0))),2)&amp;":"&amp;RIGHT("0"&amp;MINUTE(INDEX(Buchungen!$E$5:$E$200,MATCH($B$4&amp;"|"&amp;TEXT($A20,"0")&amp;"|"&amp;TEXT(D$8,"0"),Buchungen!$K$5:$K$200,0))),2)&amp;"–"&amp;RIGHT("0"&amp;HOUR(INDEX(Buchungen!$F$5:$F$200,MATCH($B$4&amp;"|"&amp;TEXT($A20,"0")&amp;"|"&amp;TEXT(D$8,"0"),Buchungen!$K$5:$K$200,0))),2)&amp;":"&amp;RIGHT("0"&amp;MINUTE(INDEX(Buchungen!$F$5:$F$200,MATCH($B$4&amp;"|"&amp;TEXT($A20,"0")&amp;"|"&amp;TEXT(D$8,"0"),Buchungen!$K$5:$K$200,0))),2)&amp;" "&amp;INDEX(Buchungen!$G$5:$G$200,MATCH($B$4&amp;"|"&amp;TEXT($A20,"0")&amp;"|"&amp;TEXT(D$8,"0"),Buchungen!$K$5:$K$200,0))&amp;IF(COUNTIFS(Buchungen!$C$5:$C$200,$B$4,Buchungen!$D$5:$D$200,$A20,Buchungen!$A$5:$A$200,D$8,Buchungen!$I$5:$I$200,"&lt;&gt;Storniert")&gt;1," (+weitere)",""),""))</f>
        <v/>
      </c>
      <c r="E20" s="39">
        <f>IF(OR($A20="",E$8=""),"",IFERROR(RIGHT("0"&amp;HOUR(INDEX(Buchungen!$E$5:$E$200,MATCH($B$4&amp;"|"&amp;TEXT($A20,"0")&amp;"|"&amp;TEXT(E$8,"0"),Buchungen!$K$5:$K$200,0))),2)&amp;":"&amp;RIGHT("0"&amp;MINUTE(INDEX(Buchungen!$E$5:$E$200,MATCH($B$4&amp;"|"&amp;TEXT($A20,"0")&amp;"|"&amp;TEXT(E$8,"0"),Buchungen!$K$5:$K$200,0))),2)&amp;"–"&amp;RIGHT("0"&amp;HOUR(INDEX(Buchungen!$F$5:$F$200,MATCH($B$4&amp;"|"&amp;TEXT($A20,"0")&amp;"|"&amp;TEXT(E$8,"0"),Buchungen!$K$5:$K$200,0))),2)&amp;":"&amp;RIGHT("0"&amp;MINUTE(INDEX(Buchungen!$F$5:$F$200,MATCH($B$4&amp;"|"&amp;TEXT($A20,"0")&amp;"|"&amp;TEXT(E$8,"0"),Buchungen!$K$5:$K$200,0))),2)&amp;" "&amp;INDEX(Buchungen!$G$5:$G$200,MATCH($B$4&amp;"|"&amp;TEXT($A20,"0")&amp;"|"&amp;TEXT(E$8,"0"),Buchungen!$K$5:$K$200,0))&amp;IF(COUNTIFS(Buchungen!$C$5:$C$200,$B$4,Buchungen!$D$5:$D$200,$A20,Buchungen!$A$5:$A$200,E$8,Buchungen!$I$5:$I$200,"&lt;&gt;Storniert")&gt;1," (+weitere)",""),""))</f>
        <v/>
      </c>
      <c r="F20" s="39">
        <f>IF(OR($A20="",F$8=""),"",IFERROR(RIGHT("0"&amp;HOUR(INDEX(Buchungen!$E$5:$E$200,MATCH($B$4&amp;"|"&amp;TEXT($A20,"0")&amp;"|"&amp;TEXT(F$8,"0"),Buchungen!$K$5:$K$200,0))),2)&amp;":"&amp;RIGHT("0"&amp;MINUTE(INDEX(Buchungen!$E$5:$E$200,MATCH($B$4&amp;"|"&amp;TEXT($A20,"0")&amp;"|"&amp;TEXT(F$8,"0"),Buchungen!$K$5:$K$200,0))),2)&amp;"–"&amp;RIGHT("0"&amp;HOUR(INDEX(Buchungen!$F$5:$F$200,MATCH($B$4&amp;"|"&amp;TEXT($A20,"0")&amp;"|"&amp;TEXT(F$8,"0"),Buchungen!$K$5:$K$200,0))),2)&amp;":"&amp;RIGHT("0"&amp;MINUTE(INDEX(Buchungen!$F$5:$F$200,MATCH($B$4&amp;"|"&amp;TEXT($A20,"0")&amp;"|"&amp;TEXT(F$8,"0"),Buchungen!$K$5:$K$200,0))),2)&amp;" "&amp;INDEX(Buchungen!$G$5:$G$200,MATCH($B$4&amp;"|"&amp;TEXT($A20,"0")&amp;"|"&amp;TEXT(F$8,"0"),Buchungen!$K$5:$K$200,0))&amp;IF(COUNTIFS(Buchungen!$C$5:$C$200,$B$4,Buchungen!$D$5:$D$200,$A20,Buchungen!$A$5:$A$200,F$8,Buchungen!$I$5:$I$200,"&lt;&gt;Storniert")&gt;1," (+weitere)",""),""))</f>
        <v/>
      </c>
      <c r="G20" s="39">
        <f>IF(OR($A20="",G$8=""),"",IFERROR(RIGHT("0"&amp;HOUR(INDEX(Buchungen!$E$5:$E$200,MATCH($B$4&amp;"|"&amp;TEXT($A20,"0")&amp;"|"&amp;TEXT(G$8,"0"),Buchungen!$K$5:$K$200,0))),2)&amp;":"&amp;RIGHT("0"&amp;MINUTE(INDEX(Buchungen!$E$5:$E$200,MATCH($B$4&amp;"|"&amp;TEXT($A20,"0")&amp;"|"&amp;TEXT(G$8,"0"),Buchungen!$K$5:$K$200,0))),2)&amp;"–"&amp;RIGHT("0"&amp;HOUR(INDEX(Buchungen!$F$5:$F$200,MATCH($B$4&amp;"|"&amp;TEXT($A20,"0")&amp;"|"&amp;TEXT(G$8,"0"),Buchungen!$K$5:$K$200,0))),2)&amp;":"&amp;RIGHT("0"&amp;MINUTE(INDEX(Buchungen!$F$5:$F$200,MATCH($B$4&amp;"|"&amp;TEXT($A20,"0")&amp;"|"&amp;TEXT(G$8,"0"),Buchungen!$K$5:$K$200,0))),2)&amp;" "&amp;INDEX(Buchungen!$G$5:$G$200,MATCH($B$4&amp;"|"&amp;TEXT($A20,"0")&amp;"|"&amp;TEXT(G$8,"0"),Buchungen!$K$5:$K$200,0))&amp;IF(COUNTIFS(Buchungen!$C$5:$C$200,$B$4,Buchungen!$D$5:$D$200,$A20,Buchungen!$A$5:$A$200,G$8,Buchungen!$I$5:$I$200,"&lt;&gt;Storniert")&gt;1," (+weitere)",""),""))</f>
        <v/>
      </c>
      <c r="H20" s="39">
        <f>IF(OR($A20="",H$8=""),"",IFERROR(RIGHT("0"&amp;HOUR(INDEX(Buchungen!$E$5:$E$200,MATCH($B$4&amp;"|"&amp;TEXT($A20,"0")&amp;"|"&amp;TEXT(H$8,"0"),Buchungen!$K$5:$K$200,0))),2)&amp;":"&amp;RIGHT("0"&amp;MINUTE(INDEX(Buchungen!$E$5:$E$200,MATCH($B$4&amp;"|"&amp;TEXT($A20,"0")&amp;"|"&amp;TEXT(H$8,"0"),Buchungen!$K$5:$K$200,0))),2)&amp;"–"&amp;RIGHT("0"&amp;HOUR(INDEX(Buchungen!$F$5:$F$200,MATCH($B$4&amp;"|"&amp;TEXT($A20,"0")&amp;"|"&amp;TEXT(H$8,"0"),Buchungen!$K$5:$K$200,0))),2)&amp;":"&amp;RIGHT("0"&amp;MINUTE(INDEX(Buchungen!$F$5:$F$200,MATCH($B$4&amp;"|"&amp;TEXT($A20,"0")&amp;"|"&amp;TEXT(H$8,"0"),Buchungen!$K$5:$K$200,0))),2)&amp;" "&amp;INDEX(Buchungen!$G$5:$G$200,MATCH($B$4&amp;"|"&amp;TEXT($A20,"0")&amp;"|"&amp;TEXT(H$8,"0"),Buchungen!$K$5:$K$200,0))&amp;IF(COUNTIFS(Buchungen!$C$5:$C$200,$B$4,Buchungen!$D$5:$D$200,$A20,Buchungen!$A$5:$A$200,H$8,Buchungen!$I$5:$I$200,"&lt;&gt;Storniert")&gt;1," (+weitere)",""),""))</f>
        <v/>
      </c>
    </row>
    <row r="22" ht="30" customHeight="1">
      <c r="A22" s="11" t="inlineStr">
        <is>
          <t>Legende</t>
        </is>
      </c>
      <c r="B22" s="50" t="inlineStr">
        <is>
          <t>Einzeltraining</t>
        </is>
      </c>
      <c r="C22" s="51" t="inlineStr">
        <is>
          <t>Mannschaftstraining</t>
        </is>
      </c>
      <c r="D22" s="52" t="inlineStr">
        <is>
          <t>Wettkampf</t>
        </is>
      </c>
      <c r="E22" s="53" t="inlineStr">
        <is>
          <t>Sperrung</t>
        </is>
      </c>
      <c r="F22" s="54" t="inlineStr">
        <is>
          <t>Sonstiges</t>
        </is>
      </c>
      <c r="G22" s="55" t="inlineStr">
        <is>
          <t>(+weitere) = mehr als eine Buchung</t>
        </is>
      </c>
    </row>
    <row r="24">
      <c r="A24" s="11" t="inlineStr">
        <is>
          <t>Zeitfenster der gewählten Anlage</t>
        </is>
      </c>
    </row>
    <row r="25" ht="32" customHeight="1">
      <c r="A25" s="13" t="inlineStr">
        <is>
          <t>Jede Zelle nennt die Standnummern, deren Buchung das Zeitfenster überlappt. Eine Buchung kann in zwei Fenstern stehen, wenn sie über die Grenze reicht. Die genaue Uhrzeit steht in der Matrix und im Blatt Buchungen.</t>
        </is>
      </c>
    </row>
    <row r="26">
      <c r="A26" s="16" t="inlineStr">
        <is>
          <t>Zeitfenster</t>
        </is>
      </c>
      <c r="B26" s="16">
        <f>B7</f>
        <v/>
      </c>
      <c r="C26" s="16">
        <f>C7</f>
        <v/>
      </c>
      <c r="D26" s="16">
        <f>D7</f>
        <v/>
      </c>
      <c r="E26" s="16">
        <f>E7</f>
        <v/>
      </c>
      <c r="F26" s="16">
        <f>F7</f>
        <v/>
      </c>
      <c r="G26" s="16">
        <f>G7</f>
        <v/>
      </c>
      <c r="H26" s="16">
        <f>H7</f>
        <v/>
      </c>
    </row>
    <row r="27">
      <c r="A27" s="47" t="inlineStr">
        <is>
          <t>Datum</t>
        </is>
      </c>
      <c r="B27" s="48">
        <f>B8</f>
        <v/>
      </c>
      <c r="C27" s="48">
        <f>C8</f>
        <v/>
      </c>
      <c r="D27" s="48">
        <f>D8</f>
        <v/>
      </c>
      <c r="E27" s="48">
        <f>E8</f>
        <v/>
      </c>
      <c r="F27" s="48">
        <f>F8</f>
        <v/>
      </c>
      <c r="G27" s="48">
        <f>G8</f>
        <v/>
      </c>
      <c r="H27" s="48">
        <f>H8</f>
        <v/>
      </c>
    </row>
    <row r="28" ht="22" customHeight="1">
      <c r="A28" s="56" t="inlineStr">
        <is>
          <t>09:00–10:00</t>
        </is>
      </c>
      <c r="B28" s="39">
        <f>IF(B$27="","",TRIM(IF(AND($A9&lt;&gt;"",COUNTIFS(Buchungen!$C$5:$C$200,$B$4,Buchungen!$D$5:$D$200,$A9,Buchungen!$A$5:$A$200,B$27,Buchungen!$E$5:$E$200,"&lt;"&amp;TIME(10,0,0),Buchungen!$F$5:$F$200,"&gt;"&amp;TIME(9,0,0),Buchungen!$I$5:$I$200,"&lt;&gt;Storniert")&gt;0),$A9&amp;" ","")&amp;IF(AND($A10&lt;&gt;"",COUNTIFS(Buchungen!$C$5:$C$200,$B$4,Buchungen!$D$5:$D$200,$A10,Buchungen!$A$5:$A$200,B$27,Buchungen!$E$5:$E$200,"&lt;"&amp;TIME(10,0,0),Buchungen!$F$5:$F$200,"&gt;"&amp;TIME(9,0,0),Buchungen!$I$5:$I$200,"&lt;&gt;Storniert")&gt;0),$A10&amp;" ","")&amp;IF(AND($A11&lt;&gt;"",COUNTIFS(Buchungen!$C$5:$C$200,$B$4,Buchungen!$D$5:$D$200,$A11,Buchungen!$A$5:$A$200,B$27,Buchungen!$E$5:$E$200,"&lt;"&amp;TIME(10,0,0),Buchungen!$F$5:$F$200,"&gt;"&amp;TIME(9,0,0),Buchungen!$I$5:$I$200,"&lt;&gt;Storniert")&gt;0),$A11&amp;" ","")&amp;IF(AND($A12&lt;&gt;"",COUNTIFS(Buchungen!$C$5:$C$200,$B$4,Buchungen!$D$5:$D$200,$A12,Buchungen!$A$5:$A$200,B$27,Buchungen!$E$5:$E$200,"&lt;"&amp;TIME(10,0,0),Buchungen!$F$5:$F$200,"&gt;"&amp;TIME(9,0,0),Buchungen!$I$5:$I$200,"&lt;&gt;Storniert")&gt;0),$A12&amp;" ","")&amp;IF(AND($A13&lt;&gt;"",COUNTIFS(Buchungen!$C$5:$C$200,$B$4,Buchungen!$D$5:$D$200,$A13,Buchungen!$A$5:$A$200,B$27,Buchungen!$E$5:$E$200,"&lt;"&amp;TIME(10,0,0),Buchungen!$F$5:$F$200,"&gt;"&amp;TIME(9,0,0),Buchungen!$I$5:$I$200,"&lt;&gt;Storniert")&gt;0),$A13&amp;" ","")&amp;IF(AND($A14&lt;&gt;"",COUNTIFS(Buchungen!$C$5:$C$200,$B$4,Buchungen!$D$5:$D$200,$A14,Buchungen!$A$5:$A$200,B$27,Buchungen!$E$5:$E$200,"&lt;"&amp;TIME(10,0,0),Buchungen!$F$5:$F$200,"&gt;"&amp;TIME(9,0,0),Buchungen!$I$5:$I$200,"&lt;&gt;Storniert")&gt;0),$A14&amp;" ","")&amp;IF(AND($A15&lt;&gt;"",COUNTIFS(Buchungen!$C$5:$C$200,$B$4,Buchungen!$D$5:$D$200,$A15,Buchungen!$A$5:$A$200,B$27,Buchungen!$E$5:$E$200,"&lt;"&amp;TIME(10,0,0),Buchungen!$F$5:$F$200,"&gt;"&amp;TIME(9,0,0),Buchungen!$I$5:$I$200,"&lt;&gt;Storniert")&gt;0),$A15&amp;" ","")&amp;IF(AND($A16&lt;&gt;"",COUNTIFS(Buchungen!$C$5:$C$200,$B$4,Buchungen!$D$5:$D$200,$A16,Buchungen!$A$5:$A$200,B$27,Buchungen!$E$5:$E$200,"&lt;"&amp;TIME(10,0,0),Buchungen!$F$5:$F$200,"&gt;"&amp;TIME(9,0,0),Buchungen!$I$5:$I$200,"&lt;&gt;Storniert")&gt;0),$A16&amp;" ","")&amp;IF(AND($A17&lt;&gt;"",COUNTIFS(Buchungen!$C$5:$C$200,$B$4,Buchungen!$D$5:$D$200,$A17,Buchungen!$A$5:$A$200,B$27,Buchungen!$E$5:$E$200,"&lt;"&amp;TIME(10,0,0),Buchungen!$F$5:$F$200,"&gt;"&amp;TIME(9,0,0),Buchungen!$I$5:$I$200,"&lt;&gt;Storniert")&gt;0),$A17&amp;" ","")&amp;IF(AND($A18&lt;&gt;"",COUNTIFS(Buchungen!$C$5:$C$200,$B$4,Buchungen!$D$5:$D$200,$A18,Buchungen!$A$5:$A$200,B$27,Buchungen!$E$5:$E$200,"&lt;"&amp;TIME(10,0,0),Buchungen!$F$5:$F$200,"&gt;"&amp;TIME(9,0,0),Buchungen!$I$5:$I$200,"&lt;&gt;Storniert")&gt;0),$A18&amp;" ","")&amp;IF(AND($A19&lt;&gt;"",COUNTIFS(Buchungen!$C$5:$C$200,$B$4,Buchungen!$D$5:$D$200,$A19,Buchungen!$A$5:$A$200,B$27,Buchungen!$E$5:$E$200,"&lt;"&amp;TIME(10,0,0),Buchungen!$F$5:$F$200,"&gt;"&amp;TIME(9,0,0),Buchungen!$I$5:$I$200,"&lt;&gt;Storniert")&gt;0),$A19&amp;" ","")&amp;IF(AND($A20&lt;&gt;"",COUNTIFS(Buchungen!$C$5:$C$200,$B$4,Buchungen!$D$5:$D$200,$A20,Buchungen!$A$5:$A$200,B$27,Buchungen!$E$5:$E$200,"&lt;"&amp;TIME(10,0,0),Buchungen!$F$5:$F$200,"&gt;"&amp;TIME(9,0,0),Buchungen!$I$5:$I$200,"&lt;&gt;Storniert")&gt;0),$A20&amp;" ","")))</f>
        <v/>
      </c>
      <c r="C28" s="39">
        <f>IF(C$27="","",TRIM(IF(AND($A9&lt;&gt;"",COUNTIFS(Buchungen!$C$5:$C$200,$B$4,Buchungen!$D$5:$D$200,$A9,Buchungen!$A$5:$A$200,C$27,Buchungen!$E$5:$E$200,"&lt;"&amp;TIME(10,0,0),Buchungen!$F$5:$F$200,"&gt;"&amp;TIME(9,0,0),Buchungen!$I$5:$I$200,"&lt;&gt;Storniert")&gt;0),$A9&amp;" ","")&amp;IF(AND($A10&lt;&gt;"",COUNTIFS(Buchungen!$C$5:$C$200,$B$4,Buchungen!$D$5:$D$200,$A10,Buchungen!$A$5:$A$200,C$27,Buchungen!$E$5:$E$200,"&lt;"&amp;TIME(10,0,0),Buchungen!$F$5:$F$200,"&gt;"&amp;TIME(9,0,0),Buchungen!$I$5:$I$200,"&lt;&gt;Storniert")&gt;0),$A10&amp;" ","")&amp;IF(AND($A11&lt;&gt;"",COUNTIFS(Buchungen!$C$5:$C$200,$B$4,Buchungen!$D$5:$D$200,$A11,Buchungen!$A$5:$A$200,C$27,Buchungen!$E$5:$E$200,"&lt;"&amp;TIME(10,0,0),Buchungen!$F$5:$F$200,"&gt;"&amp;TIME(9,0,0),Buchungen!$I$5:$I$200,"&lt;&gt;Storniert")&gt;0),$A11&amp;" ","")&amp;IF(AND($A12&lt;&gt;"",COUNTIFS(Buchungen!$C$5:$C$200,$B$4,Buchungen!$D$5:$D$200,$A12,Buchungen!$A$5:$A$200,C$27,Buchungen!$E$5:$E$200,"&lt;"&amp;TIME(10,0,0),Buchungen!$F$5:$F$200,"&gt;"&amp;TIME(9,0,0),Buchungen!$I$5:$I$200,"&lt;&gt;Storniert")&gt;0),$A12&amp;" ","")&amp;IF(AND($A13&lt;&gt;"",COUNTIFS(Buchungen!$C$5:$C$200,$B$4,Buchungen!$D$5:$D$200,$A13,Buchungen!$A$5:$A$200,C$27,Buchungen!$E$5:$E$200,"&lt;"&amp;TIME(10,0,0),Buchungen!$F$5:$F$200,"&gt;"&amp;TIME(9,0,0),Buchungen!$I$5:$I$200,"&lt;&gt;Storniert")&gt;0),$A13&amp;" ","")&amp;IF(AND($A14&lt;&gt;"",COUNTIFS(Buchungen!$C$5:$C$200,$B$4,Buchungen!$D$5:$D$200,$A14,Buchungen!$A$5:$A$200,C$27,Buchungen!$E$5:$E$200,"&lt;"&amp;TIME(10,0,0),Buchungen!$F$5:$F$200,"&gt;"&amp;TIME(9,0,0),Buchungen!$I$5:$I$200,"&lt;&gt;Storniert")&gt;0),$A14&amp;" ","")&amp;IF(AND($A15&lt;&gt;"",COUNTIFS(Buchungen!$C$5:$C$200,$B$4,Buchungen!$D$5:$D$200,$A15,Buchungen!$A$5:$A$200,C$27,Buchungen!$E$5:$E$200,"&lt;"&amp;TIME(10,0,0),Buchungen!$F$5:$F$200,"&gt;"&amp;TIME(9,0,0),Buchungen!$I$5:$I$200,"&lt;&gt;Storniert")&gt;0),$A15&amp;" ","")&amp;IF(AND($A16&lt;&gt;"",COUNTIFS(Buchungen!$C$5:$C$200,$B$4,Buchungen!$D$5:$D$200,$A16,Buchungen!$A$5:$A$200,C$27,Buchungen!$E$5:$E$200,"&lt;"&amp;TIME(10,0,0),Buchungen!$F$5:$F$200,"&gt;"&amp;TIME(9,0,0),Buchungen!$I$5:$I$200,"&lt;&gt;Storniert")&gt;0),$A16&amp;" ","")&amp;IF(AND($A17&lt;&gt;"",COUNTIFS(Buchungen!$C$5:$C$200,$B$4,Buchungen!$D$5:$D$200,$A17,Buchungen!$A$5:$A$200,C$27,Buchungen!$E$5:$E$200,"&lt;"&amp;TIME(10,0,0),Buchungen!$F$5:$F$200,"&gt;"&amp;TIME(9,0,0),Buchungen!$I$5:$I$200,"&lt;&gt;Storniert")&gt;0),$A17&amp;" ","")&amp;IF(AND($A18&lt;&gt;"",COUNTIFS(Buchungen!$C$5:$C$200,$B$4,Buchungen!$D$5:$D$200,$A18,Buchungen!$A$5:$A$200,C$27,Buchungen!$E$5:$E$200,"&lt;"&amp;TIME(10,0,0),Buchungen!$F$5:$F$200,"&gt;"&amp;TIME(9,0,0),Buchungen!$I$5:$I$200,"&lt;&gt;Storniert")&gt;0),$A18&amp;" ","")&amp;IF(AND($A19&lt;&gt;"",COUNTIFS(Buchungen!$C$5:$C$200,$B$4,Buchungen!$D$5:$D$200,$A19,Buchungen!$A$5:$A$200,C$27,Buchungen!$E$5:$E$200,"&lt;"&amp;TIME(10,0,0),Buchungen!$F$5:$F$200,"&gt;"&amp;TIME(9,0,0),Buchungen!$I$5:$I$200,"&lt;&gt;Storniert")&gt;0),$A19&amp;" ","")&amp;IF(AND($A20&lt;&gt;"",COUNTIFS(Buchungen!$C$5:$C$200,$B$4,Buchungen!$D$5:$D$200,$A20,Buchungen!$A$5:$A$200,C$27,Buchungen!$E$5:$E$200,"&lt;"&amp;TIME(10,0,0),Buchungen!$F$5:$F$200,"&gt;"&amp;TIME(9,0,0),Buchungen!$I$5:$I$200,"&lt;&gt;Storniert")&gt;0),$A20&amp;" ","")))</f>
        <v/>
      </c>
      <c r="D28" s="39">
        <f>IF(D$27="","",TRIM(IF(AND($A9&lt;&gt;"",COUNTIFS(Buchungen!$C$5:$C$200,$B$4,Buchungen!$D$5:$D$200,$A9,Buchungen!$A$5:$A$200,D$27,Buchungen!$E$5:$E$200,"&lt;"&amp;TIME(10,0,0),Buchungen!$F$5:$F$200,"&gt;"&amp;TIME(9,0,0),Buchungen!$I$5:$I$200,"&lt;&gt;Storniert")&gt;0),$A9&amp;" ","")&amp;IF(AND($A10&lt;&gt;"",COUNTIFS(Buchungen!$C$5:$C$200,$B$4,Buchungen!$D$5:$D$200,$A10,Buchungen!$A$5:$A$200,D$27,Buchungen!$E$5:$E$200,"&lt;"&amp;TIME(10,0,0),Buchungen!$F$5:$F$200,"&gt;"&amp;TIME(9,0,0),Buchungen!$I$5:$I$200,"&lt;&gt;Storniert")&gt;0),$A10&amp;" ","")&amp;IF(AND($A11&lt;&gt;"",COUNTIFS(Buchungen!$C$5:$C$200,$B$4,Buchungen!$D$5:$D$200,$A11,Buchungen!$A$5:$A$200,D$27,Buchungen!$E$5:$E$200,"&lt;"&amp;TIME(10,0,0),Buchungen!$F$5:$F$200,"&gt;"&amp;TIME(9,0,0),Buchungen!$I$5:$I$200,"&lt;&gt;Storniert")&gt;0),$A11&amp;" ","")&amp;IF(AND($A12&lt;&gt;"",COUNTIFS(Buchungen!$C$5:$C$200,$B$4,Buchungen!$D$5:$D$200,$A12,Buchungen!$A$5:$A$200,D$27,Buchungen!$E$5:$E$200,"&lt;"&amp;TIME(10,0,0),Buchungen!$F$5:$F$200,"&gt;"&amp;TIME(9,0,0),Buchungen!$I$5:$I$200,"&lt;&gt;Storniert")&gt;0),$A12&amp;" ","")&amp;IF(AND($A13&lt;&gt;"",COUNTIFS(Buchungen!$C$5:$C$200,$B$4,Buchungen!$D$5:$D$200,$A13,Buchungen!$A$5:$A$200,D$27,Buchungen!$E$5:$E$200,"&lt;"&amp;TIME(10,0,0),Buchungen!$F$5:$F$200,"&gt;"&amp;TIME(9,0,0),Buchungen!$I$5:$I$200,"&lt;&gt;Storniert")&gt;0),$A13&amp;" ","")&amp;IF(AND($A14&lt;&gt;"",COUNTIFS(Buchungen!$C$5:$C$200,$B$4,Buchungen!$D$5:$D$200,$A14,Buchungen!$A$5:$A$200,D$27,Buchungen!$E$5:$E$200,"&lt;"&amp;TIME(10,0,0),Buchungen!$F$5:$F$200,"&gt;"&amp;TIME(9,0,0),Buchungen!$I$5:$I$200,"&lt;&gt;Storniert")&gt;0),$A14&amp;" ","")&amp;IF(AND($A15&lt;&gt;"",COUNTIFS(Buchungen!$C$5:$C$200,$B$4,Buchungen!$D$5:$D$200,$A15,Buchungen!$A$5:$A$200,D$27,Buchungen!$E$5:$E$200,"&lt;"&amp;TIME(10,0,0),Buchungen!$F$5:$F$200,"&gt;"&amp;TIME(9,0,0),Buchungen!$I$5:$I$200,"&lt;&gt;Storniert")&gt;0),$A15&amp;" ","")&amp;IF(AND($A16&lt;&gt;"",COUNTIFS(Buchungen!$C$5:$C$200,$B$4,Buchungen!$D$5:$D$200,$A16,Buchungen!$A$5:$A$200,D$27,Buchungen!$E$5:$E$200,"&lt;"&amp;TIME(10,0,0),Buchungen!$F$5:$F$200,"&gt;"&amp;TIME(9,0,0),Buchungen!$I$5:$I$200,"&lt;&gt;Storniert")&gt;0),$A16&amp;" ","")&amp;IF(AND($A17&lt;&gt;"",COUNTIFS(Buchungen!$C$5:$C$200,$B$4,Buchungen!$D$5:$D$200,$A17,Buchungen!$A$5:$A$200,D$27,Buchungen!$E$5:$E$200,"&lt;"&amp;TIME(10,0,0),Buchungen!$F$5:$F$200,"&gt;"&amp;TIME(9,0,0),Buchungen!$I$5:$I$200,"&lt;&gt;Storniert")&gt;0),$A17&amp;" ","")&amp;IF(AND($A18&lt;&gt;"",COUNTIFS(Buchungen!$C$5:$C$200,$B$4,Buchungen!$D$5:$D$200,$A18,Buchungen!$A$5:$A$200,D$27,Buchungen!$E$5:$E$200,"&lt;"&amp;TIME(10,0,0),Buchungen!$F$5:$F$200,"&gt;"&amp;TIME(9,0,0),Buchungen!$I$5:$I$200,"&lt;&gt;Storniert")&gt;0),$A18&amp;" ","")&amp;IF(AND($A19&lt;&gt;"",COUNTIFS(Buchungen!$C$5:$C$200,$B$4,Buchungen!$D$5:$D$200,$A19,Buchungen!$A$5:$A$200,D$27,Buchungen!$E$5:$E$200,"&lt;"&amp;TIME(10,0,0),Buchungen!$F$5:$F$200,"&gt;"&amp;TIME(9,0,0),Buchungen!$I$5:$I$200,"&lt;&gt;Storniert")&gt;0),$A19&amp;" ","")&amp;IF(AND($A20&lt;&gt;"",COUNTIFS(Buchungen!$C$5:$C$200,$B$4,Buchungen!$D$5:$D$200,$A20,Buchungen!$A$5:$A$200,D$27,Buchungen!$E$5:$E$200,"&lt;"&amp;TIME(10,0,0),Buchungen!$F$5:$F$200,"&gt;"&amp;TIME(9,0,0),Buchungen!$I$5:$I$200,"&lt;&gt;Storniert")&gt;0),$A20&amp;" ","")))</f>
        <v/>
      </c>
      <c r="E28" s="39">
        <f>IF(E$27="","",TRIM(IF(AND($A9&lt;&gt;"",COUNTIFS(Buchungen!$C$5:$C$200,$B$4,Buchungen!$D$5:$D$200,$A9,Buchungen!$A$5:$A$200,E$27,Buchungen!$E$5:$E$200,"&lt;"&amp;TIME(10,0,0),Buchungen!$F$5:$F$200,"&gt;"&amp;TIME(9,0,0),Buchungen!$I$5:$I$200,"&lt;&gt;Storniert")&gt;0),$A9&amp;" ","")&amp;IF(AND($A10&lt;&gt;"",COUNTIFS(Buchungen!$C$5:$C$200,$B$4,Buchungen!$D$5:$D$200,$A10,Buchungen!$A$5:$A$200,E$27,Buchungen!$E$5:$E$200,"&lt;"&amp;TIME(10,0,0),Buchungen!$F$5:$F$200,"&gt;"&amp;TIME(9,0,0),Buchungen!$I$5:$I$200,"&lt;&gt;Storniert")&gt;0),$A10&amp;" ","")&amp;IF(AND($A11&lt;&gt;"",COUNTIFS(Buchungen!$C$5:$C$200,$B$4,Buchungen!$D$5:$D$200,$A11,Buchungen!$A$5:$A$200,E$27,Buchungen!$E$5:$E$200,"&lt;"&amp;TIME(10,0,0),Buchungen!$F$5:$F$200,"&gt;"&amp;TIME(9,0,0),Buchungen!$I$5:$I$200,"&lt;&gt;Storniert")&gt;0),$A11&amp;" ","")&amp;IF(AND($A12&lt;&gt;"",COUNTIFS(Buchungen!$C$5:$C$200,$B$4,Buchungen!$D$5:$D$200,$A12,Buchungen!$A$5:$A$200,E$27,Buchungen!$E$5:$E$200,"&lt;"&amp;TIME(10,0,0),Buchungen!$F$5:$F$200,"&gt;"&amp;TIME(9,0,0),Buchungen!$I$5:$I$200,"&lt;&gt;Storniert")&gt;0),$A12&amp;" ","")&amp;IF(AND($A13&lt;&gt;"",COUNTIFS(Buchungen!$C$5:$C$200,$B$4,Buchungen!$D$5:$D$200,$A13,Buchungen!$A$5:$A$200,E$27,Buchungen!$E$5:$E$200,"&lt;"&amp;TIME(10,0,0),Buchungen!$F$5:$F$200,"&gt;"&amp;TIME(9,0,0),Buchungen!$I$5:$I$200,"&lt;&gt;Storniert")&gt;0),$A13&amp;" ","")&amp;IF(AND($A14&lt;&gt;"",COUNTIFS(Buchungen!$C$5:$C$200,$B$4,Buchungen!$D$5:$D$200,$A14,Buchungen!$A$5:$A$200,E$27,Buchungen!$E$5:$E$200,"&lt;"&amp;TIME(10,0,0),Buchungen!$F$5:$F$200,"&gt;"&amp;TIME(9,0,0),Buchungen!$I$5:$I$200,"&lt;&gt;Storniert")&gt;0),$A14&amp;" ","")&amp;IF(AND($A15&lt;&gt;"",COUNTIFS(Buchungen!$C$5:$C$200,$B$4,Buchungen!$D$5:$D$200,$A15,Buchungen!$A$5:$A$200,E$27,Buchungen!$E$5:$E$200,"&lt;"&amp;TIME(10,0,0),Buchungen!$F$5:$F$200,"&gt;"&amp;TIME(9,0,0),Buchungen!$I$5:$I$200,"&lt;&gt;Storniert")&gt;0),$A15&amp;" ","")&amp;IF(AND($A16&lt;&gt;"",COUNTIFS(Buchungen!$C$5:$C$200,$B$4,Buchungen!$D$5:$D$200,$A16,Buchungen!$A$5:$A$200,E$27,Buchungen!$E$5:$E$200,"&lt;"&amp;TIME(10,0,0),Buchungen!$F$5:$F$200,"&gt;"&amp;TIME(9,0,0),Buchungen!$I$5:$I$200,"&lt;&gt;Storniert")&gt;0),$A16&amp;" ","")&amp;IF(AND($A17&lt;&gt;"",COUNTIFS(Buchungen!$C$5:$C$200,$B$4,Buchungen!$D$5:$D$200,$A17,Buchungen!$A$5:$A$200,E$27,Buchungen!$E$5:$E$200,"&lt;"&amp;TIME(10,0,0),Buchungen!$F$5:$F$200,"&gt;"&amp;TIME(9,0,0),Buchungen!$I$5:$I$200,"&lt;&gt;Storniert")&gt;0),$A17&amp;" ","")&amp;IF(AND($A18&lt;&gt;"",COUNTIFS(Buchungen!$C$5:$C$200,$B$4,Buchungen!$D$5:$D$200,$A18,Buchungen!$A$5:$A$200,E$27,Buchungen!$E$5:$E$200,"&lt;"&amp;TIME(10,0,0),Buchungen!$F$5:$F$200,"&gt;"&amp;TIME(9,0,0),Buchungen!$I$5:$I$200,"&lt;&gt;Storniert")&gt;0),$A18&amp;" ","")&amp;IF(AND($A19&lt;&gt;"",COUNTIFS(Buchungen!$C$5:$C$200,$B$4,Buchungen!$D$5:$D$200,$A19,Buchungen!$A$5:$A$200,E$27,Buchungen!$E$5:$E$200,"&lt;"&amp;TIME(10,0,0),Buchungen!$F$5:$F$200,"&gt;"&amp;TIME(9,0,0),Buchungen!$I$5:$I$200,"&lt;&gt;Storniert")&gt;0),$A19&amp;" ","")&amp;IF(AND($A20&lt;&gt;"",COUNTIFS(Buchungen!$C$5:$C$200,$B$4,Buchungen!$D$5:$D$200,$A20,Buchungen!$A$5:$A$200,E$27,Buchungen!$E$5:$E$200,"&lt;"&amp;TIME(10,0,0),Buchungen!$F$5:$F$200,"&gt;"&amp;TIME(9,0,0),Buchungen!$I$5:$I$200,"&lt;&gt;Storniert")&gt;0),$A20&amp;" ","")))</f>
        <v/>
      </c>
      <c r="F28" s="39">
        <f>IF(F$27="","",TRIM(IF(AND($A9&lt;&gt;"",COUNTIFS(Buchungen!$C$5:$C$200,$B$4,Buchungen!$D$5:$D$200,$A9,Buchungen!$A$5:$A$200,F$27,Buchungen!$E$5:$E$200,"&lt;"&amp;TIME(10,0,0),Buchungen!$F$5:$F$200,"&gt;"&amp;TIME(9,0,0),Buchungen!$I$5:$I$200,"&lt;&gt;Storniert")&gt;0),$A9&amp;" ","")&amp;IF(AND($A10&lt;&gt;"",COUNTIFS(Buchungen!$C$5:$C$200,$B$4,Buchungen!$D$5:$D$200,$A10,Buchungen!$A$5:$A$200,F$27,Buchungen!$E$5:$E$200,"&lt;"&amp;TIME(10,0,0),Buchungen!$F$5:$F$200,"&gt;"&amp;TIME(9,0,0),Buchungen!$I$5:$I$200,"&lt;&gt;Storniert")&gt;0),$A10&amp;" ","")&amp;IF(AND($A11&lt;&gt;"",COUNTIFS(Buchungen!$C$5:$C$200,$B$4,Buchungen!$D$5:$D$200,$A11,Buchungen!$A$5:$A$200,F$27,Buchungen!$E$5:$E$200,"&lt;"&amp;TIME(10,0,0),Buchungen!$F$5:$F$200,"&gt;"&amp;TIME(9,0,0),Buchungen!$I$5:$I$200,"&lt;&gt;Storniert")&gt;0),$A11&amp;" ","")&amp;IF(AND($A12&lt;&gt;"",COUNTIFS(Buchungen!$C$5:$C$200,$B$4,Buchungen!$D$5:$D$200,$A12,Buchungen!$A$5:$A$200,F$27,Buchungen!$E$5:$E$200,"&lt;"&amp;TIME(10,0,0),Buchungen!$F$5:$F$200,"&gt;"&amp;TIME(9,0,0),Buchungen!$I$5:$I$200,"&lt;&gt;Storniert")&gt;0),$A12&amp;" ","")&amp;IF(AND($A13&lt;&gt;"",COUNTIFS(Buchungen!$C$5:$C$200,$B$4,Buchungen!$D$5:$D$200,$A13,Buchungen!$A$5:$A$200,F$27,Buchungen!$E$5:$E$200,"&lt;"&amp;TIME(10,0,0),Buchungen!$F$5:$F$200,"&gt;"&amp;TIME(9,0,0),Buchungen!$I$5:$I$200,"&lt;&gt;Storniert")&gt;0),$A13&amp;" ","")&amp;IF(AND($A14&lt;&gt;"",COUNTIFS(Buchungen!$C$5:$C$200,$B$4,Buchungen!$D$5:$D$200,$A14,Buchungen!$A$5:$A$200,F$27,Buchungen!$E$5:$E$200,"&lt;"&amp;TIME(10,0,0),Buchungen!$F$5:$F$200,"&gt;"&amp;TIME(9,0,0),Buchungen!$I$5:$I$200,"&lt;&gt;Storniert")&gt;0),$A14&amp;" ","")&amp;IF(AND($A15&lt;&gt;"",COUNTIFS(Buchungen!$C$5:$C$200,$B$4,Buchungen!$D$5:$D$200,$A15,Buchungen!$A$5:$A$200,F$27,Buchungen!$E$5:$E$200,"&lt;"&amp;TIME(10,0,0),Buchungen!$F$5:$F$200,"&gt;"&amp;TIME(9,0,0),Buchungen!$I$5:$I$200,"&lt;&gt;Storniert")&gt;0),$A15&amp;" ","")&amp;IF(AND($A16&lt;&gt;"",COUNTIFS(Buchungen!$C$5:$C$200,$B$4,Buchungen!$D$5:$D$200,$A16,Buchungen!$A$5:$A$200,F$27,Buchungen!$E$5:$E$200,"&lt;"&amp;TIME(10,0,0),Buchungen!$F$5:$F$200,"&gt;"&amp;TIME(9,0,0),Buchungen!$I$5:$I$200,"&lt;&gt;Storniert")&gt;0),$A16&amp;" ","")&amp;IF(AND($A17&lt;&gt;"",COUNTIFS(Buchungen!$C$5:$C$200,$B$4,Buchungen!$D$5:$D$200,$A17,Buchungen!$A$5:$A$200,F$27,Buchungen!$E$5:$E$200,"&lt;"&amp;TIME(10,0,0),Buchungen!$F$5:$F$200,"&gt;"&amp;TIME(9,0,0),Buchungen!$I$5:$I$200,"&lt;&gt;Storniert")&gt;0),$A17&amp;" ","")&amp;IF(AND($A18&lt;&gt;"",COUNTIFS(Buchungen!$C$5:$C$200,$B$4,Buchungen!$D$5:$D$200,$A18,Buchungen!$A$5:$A$200,F$27,Buchungen!$E$5:$E$200,"&lt;"&amp;TIME(10,0,0),Buchungen!$F$5:$F$200,"&gt;"&amp;TIME(9,0,0),Buchungen!$I$5:$I$200,"&lt;&gt;Storniert")&gt;0),$A18&amp;" ","")&amp;IF(AND($A19&lt;&gt;"",COUNTIFS(Buchungen!$C$5:$C$200,$B$4,Buchungen!$D$5:$D$200,$A19,Buchungen!$A$5:$A$200,F$27,Buchungen!$E$5:$E$200,"&lt;"&amp;TIME(10,0,0),Buchungen!$F$5:$F$200,"&gt;"&amp;TIME(9,0,0),Buchungen!$I$5:$I$200,"&lt;&gt;Storniert")&gt;0),$A19&amp;" ","")&amp;IF(AND($A20&lt;&gt;"",COUNTIFS(Buchungen!$C$5:$C$200,$B$4,Buchungen!$D$5:$D$200,$A20,Buchungen!$A$5:$A$200,F$27,Buchungen!$E$5:$E$200,"&lt;"&amp;TIME(10,0,0),Buchungen!$F$5:$F$200,"&gt;"&amp;TIME(9,0,0),Buchungen!$I$5:$I$200,"&lt;&gt;Storniert")&gt;0),$A20&amp;" ","")))</f>
        <v/>
      </c>
      <c r="G28" s="39">
        <f>IF(G$27="","",TRIM(IF(AND($A9&lt;&gt;"",COUNTIFS(Buchungen!$C$5:$C$200,$B$4,Buchungen!$D$5:$D$200,$A9,Buchungen!$A$5:$A$200,G$27,Buchungen!$E$5:$E$200,"&lt;"&amp;TIME(10,0,0),Buchungen!$F$5:$F$200,"&gt;"&amp;TIME(9,0,0),Buchungen!$I$5:$I$200,"&lt;&gt;Storniert")&gt;0),$A9&amp;" ","")&amp;IF(AND($A10&lt;&gt;"",COUNTIFS(Buchungen!$C$5:$C$200,$B$4,Buchungen!$D$5:$D$200,$A10,Buchungen!$A$5:$A$200,G$27,Buchungen!$E$5:$E$200,"&lt;"&amp;TIME(10,0,0),Buchungen!$F$5:$F$200,"&gt;"&amp;TIME(9,0,0),Buchungen!$I$5:$I$200,"&lt;&gt;Storniert")&gt;0),$A10&amp;" ","")&amp;IF(AND($A11&lt;&gt;"",COUNTIFS(Buchungen!$C$5:$C$200,$B$4,Buchungen!$D$5:$D$200,$A11,Buchungen!$A$5:$A$200,G$27,Buchungen!$E$5:$E$200,"&lt;"&amp;TIME(10,0,0),Buchungen!$F$5:$F$200,"&gt;"&amp;TIME(9,0,0),Buchungen!$I$5:$I$200,"&lt;&gt;Storniert")&gt;0),$A11&amp;" ","")&amp;IF(AND($A12&lt;&gt;"",COUNTIFS(Buchungen!$C$5:$C$200,$B$4,Buchungen!$D$5:$D$200,$A12,Buchungen!$A$5:$A$200,G$27,Buchungen!$E$5:$E$200,"&lt;"&amp;TIME(10,0,0),Buchungen!$F$5:$F$200,"&gt;"&amp;TIME(9,0,0),Buchungen!$I$5:$I$200,"&lt;&gt;Storniert")&gt;0),$A12&amp;" ","")&amp;IF(AND($A13&lt;&gt;"",COUNTIFS(Buchungen!$C$5:$C$200,$B$4,Buchungen!$D$5:$D$200,$A13,Buchungen!$A$5:$A$200,G$27,Buchungen!$E$5:$E$200,"&lt;"&amp;TIME(10,0,0),Buchungen!$F$5:$F$200,"&gt;"&amp;TIME(9,0,0),Buchungen!$I$5:$I$200,"&lt;&gt;Storniert")&gt;0),$A13&amp;" ","")&amp;IF(AND($A14&lt;&gt;"",COUNTIFS(Buchungen!$C$5:$C$200,$B$4,Buchungen!$D$5:$D$200,$A14,Buchungen!$A$5:$A$200,G$27,Buchungen!$E$5:$E$200,"&lt;"&amp;TIME(10,0,0),Buchungen!$F$5:$F$200,"&gt;"&amp;TIME(9,0,0),Buchungen!$I$5:$I$200,"&lt;&gt;Storniert")&gt;0),$A14&amp;" ","")&amp;IF(AND($A15&lt;&gt;"",COUNTIFS(Buchungen!$C$5:$C$200,$B$4,Buchungen!$D$5:$D$200,$A15,Buchungen!$A$5:$A$200,G$27,Buchungen!$E$5:$E$200,"&lt;"&amp;TIME(10,0,0),Buchungen!$F$5:$F$200,"&gt;"&amp;TIME(9,0,0),Buchungen!$I$5:$I$200,"&lt;&gt;Storniert")&gt;0),$A15&amp;" ","")&amp;IF(AND($A16&lt;&gt;"",COUNTIFS(Buchungen!$C$5:$C$200,$B$4,Buchungen!$D$5:$D$200,$A16,Buchungen!$A$5:$A$200,G$27,Buchungen!$E$5:$E$200,"&lt;"&amp;TIME(10,0,0),Buchungen!$F$5:$F$200,"&gt;"&amp;TIME(9,0,0),Buchungen!$I$5:$I$200,"&lt;&gt;Storniert")&gt;0),$A16&amp;" ","")&amp;IF(AND($A17&lt;&gt;"",COUNTIFS(Buchungen!$C$5:$C$200,$B$4,Buchungen!$D$5:$D$200,$A17,Buchungen!$A$5:$A$200,G$27,Buchungen!$E$5:$E$200,"&lt;"&amp;TIME(10,0,0),Buchungen!$F$5:$F$200,"&gt;"&amp;TIME(9,0,0),Buchungen!$I$5:$I$200,"&lt;&gt;Storniert")&gt;0),$A17&amp;" ","")&amp;IF(AND($A18&lt;&gt;"",COUNTIFS(Buchungen!$C$5:$C$200,$B$4,Buchungen!$D$5:$D$200,$A18,Buchungen!$A$5:$A$200,G$27,Buchungen!$E$5:$E$200,"&lt;"&amp;TIME(10,0,0),Buchungen!$F$5:$F$200,"&gt;"&amp;TIME(9,0,0),Buchungen!$I$5:$I$200,"&lt;&gt;Storniert")&gt;0),$A18&amp;" ","")&amp;IF(AND($A19&lt;&gt;"",COUNTIFS(Buchungen!$C$5:$C$200,$B$4,Buchungen!$D$5:$D$200,$A19,Buchungen!$A$5:$A$200,G$27,Buchungen!$E$5:$E$200,"&lt;"&amp;TIME(10,0,0),Buchungen!$F$5:$F$200,"&gt;"&amp;TIME(9,0,0),Buchungen!$I$5:$I$200,"&lt;&gt;Storniert")&gt;0),$A19&amp;" ","")&amp;IF(AND($A20&lt;&gt;"",COUNTIFS(Buchungen!$C$5:$C$200,$B$4,Buchungen!$D$5:$D$200,$A20,Buchungen!$A$5:$A$200,G$27,Buchungen!$E$5:$E$200,"&lt;"&amp;TIME(10,0,0),Buchungen!$F$5:$F$200,"&gt;"&amp;TIME(9,0,0),Buchungen!$I$5:$I$200,"&lt;&gt;Storniert")&gt;0),$A20&amp;" ","")))</f>
        <v/>
      </c>
      <c r="H28" s="39">
        <f>IF(H$27="","",TRIM(IF(AND($A9&lt;&gt;"",COUNTIFS(Buchungen!$C$5:$C$200,$B$4,Buchungen!$D$5:$D$200,$A9,Buchungen!$A$5:$A$200,H$27,Buchungen!$E$5:$E$200,"&lt;"&amp;TIME(10,0,0),Buchungen!$F$5:$F$200,"&gt;"&amp;TIME(9,0,0),Buchungen!$I$5:$I$200,"&lt;&gt;Storniert")&gt;0),$A9&amp;" ","")&amp;IF(AND($A10&lt;&gt;"",COUNTIFS(Buchungen!$C$5:$C$200,$B$4,Buchungen!$D$5:$D$200,$A10,Buchungen!$A$5:$A$200,H$27,Buchungen!$E$5:$E$200,"&lt;"&amp;TIME(10,0,0),Buchungen!$F$5:$F$200,"&gt;"&amp;TIME(9,0,0),Buchungen!$I$5:$I$200,"&lt;&gt;Storniert")&gt;0),$A10&amp;" ","")&amp;IF(AND($A11&lt;&gt;"",COUNTIFS(Buchungen!$C$5:$C$200,$B$4,Buchungen!$D$5:$D$200,$A11,Buchungen!$A$5:$A$200,H$27,Buchungen!$E$5:$E$200,"&lt;"&amp;TIME(10,0,0),Buchungen!$F$5:$F$200,"&gt;"&amp;TIME(9,0,0),Buchungen!$I$5:$I$200,"&lt;&gt;Storniert")&gt;0),$A11&amp;" ","")&amp;IF(AND($A12&lt;&gt;"",COUNTIFS(Buchungen!$C$5:$C$200,$B$4,Buchungen!$D$5:$D$200,$A12,Buchungen!$A$5:$A$200,H$27,Buchungen!$E$5:$E$200,"&lt;"&amp;TIME(10,0,0),Buchungen!$F$5:$F$200,"&gt;"&amp;TIME(9,0,0),Buchungen!$I$5:$I$200,"&lt;&gt;Storniert")&gt;0),$A12&amp;" ","")&amp;IF(AND($A13&lt;&gt;"",COUNTIFS(Buchungen!$C$5:$C$200,$B$4,Buchungen!$D$5:$D$200,$A13,Buchungen!$A$5:$A$200,H$27,Buchungen!$E$5:$E$200,"&lt;"&amp;TIME(10,0,0),Buchungen!$F$5:$F$200,"&gt;"&amp;TIME(9,0,0),Buchungen!$I$5:$I$200,"&lt;&gt;Storniert")&gt;0),$A13&amp;" ","")&amp;IF(AND($A14&lt;&gt;"",COUNTIFS(Buchungen!$C$5:$C$200,$B$4,Buchungen!$D$5:$D$200,$A14,Buchungen!$A$5:$A$200,H$27,Buchungen!$E$5:$E$200,"&lt;"&amp;TIME(10,0,0),Buchungen!$F$5:$F$200,"&gt;"&amp;TIME(9,0,0),Buchungen!$I$5:$I$200,"&lt;&gt;Storniert")&gt;0),$A14&amp;" ","")&amp;IF(AND($A15&lt;&gt;"",COUNTIFS(Buchungen!$C$5:$C$200,$B$4,Buchungen!$D$5:$D$200,$A15,Buchungen!$A$5:$A$200,H$27,Buchungen!$E$5:$E$200,"&lt;"&amp;TIME(10,0,0),Buchungen!$F$5:$F$200,"&gt;"&amp;TIME(9,0,0),Buchungen!$I$5:$I$200,"&lt;&gt;Storniert")&gt;0),$A15&amp;" ","")&amp;IF(AND($A16&lt;&gt;"",COUNTIFS(Buchungen!$C$5:$C$200,$B$4,Buchungen!$D$5:$D$200,$A16,Buchungen!$A$5:$A$200,H$27,Buchungen!$E$5:$E$200,"&lt;"&amp;TIME(10,0,0),Buchungen!$F$5:$F$200,"&gt;"&amp;TIME(9,0,0),Buchungen!$I$5:$I$200,"&lt;&gt;Storniert")&gt;0),$A16&amp;" ","")&amp;IF(AND($A17&lt;&gt;"",COUNTIFS(Buchungen!$C$5:$C$200,$B$4,Buchungen!$D$5:$D$200,$A17,Buchungen!$A$5:$A$200,H$27,Buchungen!$E$5:$E$200,"&lt;"&amp;TIME(10,0,0),Buchungen!$F$5:$F$200,"&gt;"&amp;TIME(9,0,0),Buchungen!$I$5:$I$200,"&lt;&gt;Storniert")&gt;0),$A17&amp;" ","")&amp;IF(AND($A18&lt;&gt;"",COUNTIFS(Buchungen!$C$5:$C$200,$B$4,Buchungen!$D$5:$D$200,$A18,Buchungen!$A$5:$A$200,H$27,Buchungen!$E$5:$E$200,"&lt;"&amp;TIME(10,0,0),Buchungen!$F$5:$F$200,"&gt;"&amp;TIME(9,0,0),Buchungen!$I$5:$I$200,"&lt;&gt;Storniert")&gt;0),$A18&amp;" ","")&amp;IF(AND($A19&lt;&gt;"",COUNTIFS(Buchungen!$C$5:$C$200,$B$4,Buchungen!$D$5:$D$200,$A19,Buchungen!$A$5:$A$200,H$27,Buchungen!$E$5:$E$200,"&lt;"&amp;TIME(10,0,0),Buchungen!$F$5:$F$200,"&gt;"&amp;TIME(9,0,0),Buchungen!$I$5:$I$200,"&lt;&gt;Storniert")&gt;0),$A19&amp;" ","")&amp;IF(AND($A20&lt;&gt;"",COUNTIFS(Buchungen!$C$5:$C$200,$B$4,Buchungen!$D$5:$D$200,$A20,Buchungen!$A$5:$A$200,H$27,Buchungen!$E$5:$E$200,"&lt;"&amp;TIME(10,0,0),Buchungen!$F$5:$F$200,"&gt;"&amp;TIME(9,0,0),Buchungen!$I$5:$I$200,"&lt;&gt;Storniert")&gt;0),$A20&amp;" ","")))</f>
        <v/>
      </c>
    </row>
    <row r="29" ht="22" customHeight="1">
      <c r="A29" s="56" t="inlineStr">
        <is>
          <t>10:00–12:00</t>
        </is>
      </c>
      <c r="B29" s="39">
        <f>IF(B$27="","",TRIM(IF(AND($A9&lt;&gt;"",COUNTIFS(Buchungen!$C$5:$C$200,$B$4,Buchungen!$D$5:$D$200,$A9,Buchungen!$A$5:$A$200,B$27,Buchungen!$E$5:$E$200,"&lt;"&amp;TIME(12,0,0),Buchungen!$F$5:$F$200,"&gt;"&amp;TIME(10,0,0),Buchungen!$I$5:$I$200,"&lt;&gt;Storniert")&gt;0),$A9&amp;" ","")&amp;IF(AND($A10&lt;&gt;"",COUNTIFS(Buchungen!$C$5:$C$200,$B$4,Buchungen!$D$5:$D$200,$A10,Buchungen!$A$5:$A$200,B$27,Buchungen!$E$5:$E$200,"&lt;"&amp;TIME(12,0,0),Buchungen!$F$5:$F$200,"&gt;"&amp;TIME(10,0,0),Buchungen!$I$5:$I$200,"&lt;&gt;Storniert")&gt;0),$A10&amp;" ","")&amp;IF(AND($A11&lt;&gt;"",COUNTIFS(Buchungen!$C$5:$C$200,$B$4,Buchungen!$D$5:$D$200,$A11,Buchungen!$A$5:$A$200,B$27,Buchungen!$E$5:$E$200,"&lt;"&amp;TIME(12,0,0),Buchungen!$F$5:$F$200,"&gt;"&amp;TIME(10,0,0),Buchungen!$I$5:$I$200,"&lt;&gt;Storniert")&gt;0),$A11&amp;" ","")&amp;IF(AND($A12&lt;&gt;"",COUNTIFS(Buchungen!$C$5:$C$200,$B$4,Buchungen!$D$5:$D$200,$A12,Buchungen!$A$5:$A$200,B$27,Buchungen!$E$5:$E$200,"&lt;"&amp;TIME(12,0,0),Buchungen!$F$5:$F$200,"&gt;"&amp;TIME(10,0,0),Buchungen!$I$5:$I$200,"&lt;&gt;Storniert")&gt;0),$A12&amp;" ","")&amp;IF(AND($A13&lt;&gt;"",COUNTIFS(Buchungen!$C$5:$C$200,$B$4,Buchungen!$D$5:$D$200,$A13,Buchungen!$A$5:$A$200,B$27,Buchungen!$E$5:$E$200,"&lt;"&amp;TIME(12,0,0),Buchungen!$F$5:$F$200,"&gt;"&amp;TIME(10,0,0),Buchungen!$I$5:$I$200,"&lt;&gt;Storniert")&gt;0),$A13&amp;" ","")&amp;IF(AND($A14&lt;&gt;"",COUNTIFS(Buchungen!$C$5:$C$200,$B$4,Buchungen!$D$5:$D$200,$A14,Buchungen!$A$5:$A$200,B$27,Buchungen!$E$5:$E$200,"&lt;"&amp;TIME(12,0,0),Buchungen!$F$5:$F$200,"&gt;"&amp;TIME(10,0,0),Buchungen!$I$5:$I$200,"&lt;&gt;Storniert")&gt;0),$A14&amp;" ","")&amp;IF(AND($A15&lt;&gt;"",COUNTIFS(Buchungen!$C$5:$C$200,$B$4,Buchungen!$D$5:$D$200,$A15,Buchungen!$A$5:$A$200,B$27,Buchungen!$E$5:$E$200,"&lt;"&amp;TIME(12,0,0),Buchungen!$F$5:$F$200,"&gt;"&amp;TIME(10,0,0),Buchungen!$I$5:$I$200,"&lt;&gt;Storniert")&gt;0),$A15&amp;" ","")&amp;IF(AND($A16&lt;&gt;"",COUNTIFS(Buchungen!$C$5:$C$200,$B$4,Buchungen!$D$5:$D$200,$A16,Buchungen!$A$5:$A$200,B$27,Buchungen!$E$5:$E$200,"&lt;"&amp;TIME(12,0,0),Buchungen!$F$5:$F$200,"&gt;"&amp;TIME(10,0,0),Buchungen!$I$5:$I$200,"&lt;&gt;Storniert")&gt;0),$A16&amp;" ","")&amp;IF(AND($A17&lt;&gt;"",COUNTIFS(Buchungen!$C$5:$C$200,$B$4,Buchungen!$D$5:$D$200,$A17,Buchungen!$A$5:$A$200,B$27,Buchungen!$E$5:$E$200,"&lt;"&amp;TIME(12,0,0),Buchungen!$F$5:$F$200,"&gt;"&amp;TIME(10,0,0),Buchungen!$I$5:$I$200,"&lt;&gt;Storniert")&gt;0),$A17&amp;" ","")&amp;IF(AND($A18&lt;&gt;"",COUNTIFS(Buchungen!$C$5:$C$200,$B$4,Buchungen!$D$5:$D$200,$A18,Buchungen!$A$5:$A$200,B$27,Buchungen!$E$5:$E$200,"&lt;"&amp;TIME(12,0,0),Buchungen!$F$5:$F$200,"&gt;"&amp;TIME(10,0,0),Buchungen!$I$5:$I$200,"&lt;&gt;Storniert")&gt;0),$A18&amp;" ","")&amp;IF(AND($A19&lt;&gt;"",COUNTIFS(Buchungen!$C$5:$C$200,$B$4,Buchungen!$D$5:$D$200,$A19,Buchungen!$A$5:$A$200,B$27,Buchungen!$E$5:$E$200,"&lt;"&amp;TIME(12,0,0),Buchungen!$F$5:$F$200,"&gt;"&amp;TIME(10,0,0),Buchungen!$I$5:$I$200,"&lt;&gt;Storniert")&gt;0),$A19&amp;" ","")&amp;IF(AND($A20&lt;&gt;"",COUNTIFS(Buchungen!$C$5:$C$200,$B$4,Buchungen!$D$5:$D$200,$A20,Buchungen!$A$5:$A$200,B$27,Buchungen!$E$5:$E$200,"&lt;"&amp;TIME(12,0,0),Buchungen!$F$5:$F$200,"&gt;"&amp;TIME(10,0,0),Buchungen!$I$5:$I$200,"&lt;&gt;Storniert")&gt;0),$A20&amp;" ","")))</f>
        <v/>
      </c>
      <c r="C29" s="39">
        <f>IF(C$27="","",TRIM(IF(AND($A9&lt;&gt;"",COUNTIFS(Buchungen!$C$5:$C$200,$B$4,Buchungen!$D$5:$D$200,$A9,Buchungen!$A$5:$A$200,C$27,Buchungen!$E$5:$E$200,"&lt;"&amp;TIME(12,0,0),Buchungen!$F$5:$F$200,"&gt;"&amp;TIME(10,0,0),Buchungen!$I$5:$I$200,"&lt;&gt;Storniert")&gt;0),$A9&amp;" ","")&amp;IF(AND($A10&lt;&gt;"",COUNTIFS(Buchungen!$C$5:$C$200,$B$4,Buchungen!$D$5:$D$200,$A10,Buchungen!$A$5:$A$200,C$27,Buchungen!$E$5:$E$200,"&lt;"&amp;TIME(12,0,0),Buchungen!$F$5:$F$200,"&gt;"&amp;TIME(10,0,0),Buchungen!$I$5:$I$200,"&lt;&gt;Storniert")&gt;0),$A10&amp;" ","")&amp;IF(AND($A11&lt;&gt;"",COUNTIFS(Buchungen!$C$5:$C$200,$B$4,Buchungen!$D$5:$D$200,$A11,Buchungen!$A$5:$A$200,C$27,Buchungen!$E$5:$E$200,"&lt;"&amp;TIME(12,0,0),Buchungen!$F$5:$F$200,"&gt;"&amp;TIME(10,0,0),Buchungen!$I$5:$I$200,"&lt;&gt;Storniert")&gt;0),$A11&amp;" ","")&amp;IF(AND($A12&lt;&gt;"",COUNTIFS(Buchungen!$C$5:$C$200,$B$4,Buchungen!$D$5:$D$200,$A12,Buchungen!$A$5:$A$200,C$27,Buchungen!$E$5:$E$200,"&lt;"&amp;TIME(12,0,0),Buchungen!$F$5:$F$200,"&gt;"&amp;TIME(10,0,0),Buchungen!$I$5:$I$200,"&lt;&gt;Storniert")&gt;0),$A12&amp;" ","")&amp;IF(AND($A13&lt;&gt;"",COUNTIFS(Buchungen!$C$5:$C$200,$B$4,Buchungen!$D$5:$D$200,$A13,Buchungen!$A$5:$A$200,C$27,Buchungen!$E$5:$E$200,"&lt;"&amp;TIME(12,0,0),Buchungen!$F$5:$F$200,"&gt;"&amp;TIME(10,0,0),Buchungen!$I$5:$I$200,"&lt;&gt;Storniert")&gt;0),$A13&amp;" ","")&amp;IF(AND($A14&lt;&gt;"",COUNTIFS(Buchungen!$C$5:$C$200,$B$4,Buchungen!$D$5:$D$200,$A14,Buchungen!$A$5:$A$200,C$27,Buchungen!$E$5:$E$200,"&lt;"&amp;TIME(12,0,0),Buchungen!$F$5:$F$200,"&gt;"&amp;TIME(10,0,0),Buchungen!$I$5:$I$200,"&lt;&gt;Storniert")&gt;0),$A14&amp;" ","")&amp;IF(AND($A15&lt;&gt;"",COUNTIFS(Buchungen!$C$5:$C$200,$B$4,Buchungen!$D$5:$D$200,$A15,Buchungen!$A$5:$A$200,C$27,Buchungen!$E$5:$E$200,"&lt;"&amp;TIME(12,0,0),Buchungen!$F$5:$F$200,"&gt;"&amp;TIME(10,0,0),Buchungen!$I$5:$I$200,"&lt;&gt;Storniert")&gt;0),$A15&amp;" ","")&amp;IF(AND($A16&lt;&gt;"",COUNTIFS(Buchungen!$C$5:$C$200,$B$4,Buchungen!$D$5:$D$200,$A16,Buchungen!$A$5:$A$200,C$27,Buchungen!$E$5:$E$200,"&lt;"&amp;TIME(12,0,0),Buchungen!$F$5:$F$200,"&gt;"&amp;TIME(10,0,0),Buchungen!$I$5:$I$200,"&lt;&gt;Storniert")&gt;0),$A16&amp;" ","")&amp;IF(AND($A17&lt;&gt;"",COUNTIFS(Buchungen!$C$5:$C$200,$B$4,Buchungen!$D$5:$D$200,$A17,Buchungen!$A$5:$A$200,C$27,Buchungen!$E$5:$E$200,"&lt;"&amp;TIME(12,0,0),Buchungen!$F$5:$F$200,"&gt;"&amp;TIME(10,0,0),Buchungen!$I$5:$I$200,"&lt;&gt;Storniert")&gt;0),$A17&amp;" ","")&amp;IF(AND($A18&lt;&gt;"",COUNTIFS(Buchungen!$C$5:$C$200,$B$4,Buchungen!$D$5:$D$200,$A18,Buchungen!$A$5:$A$200,C$27,Buchungen!$E$5:$E$200,"&lt;"&amp;TIME(12,0,0),Buchungen!$F$5:$F$200,"&gt;"&amp;TIME(10,0,0),Buchungen!$I$5:$I$200,"&lt;&gt;Storniert")&gt;0),$A18&amp;" ","")&amp;IF(AND($A19&lt;&gt;"",COUNTIFS(Buchungen!$C$5:$C$200,$B$4,Buchungen!$D$5:$D$200,$A19,Buchungen!$A$5:$A$200,C$27,Buchungen!$E$5:$E$200,"&lt;"&amp;TIME(12,0,0),Buchungen!$F$5:$F$200,"&gt;"&amp;TIME(10,0,0),Buchungen!$I$5:$I$200,"&lt;&gt;Storniert")&gt;0),$A19&amp;" ","")&amp;IF(AND($A20&lt;&gt;"",COUNTIFS(Buchungen!$C$5:$C$200,$B$4,Buchungen!$D$5:$D$200,$A20,Buchungen!$A$5:$A$200,C$27,Buchungen!$E$5:$E$200,"&lt;"&amp;TIME(12,0,0),Buchungen!$F$5:$F$200,"&gt;"&amp;TIME(10,0,0),Buchungen!$I$5:$I$200,"&lt;&gt;Storniert")&gt;0),$A20&amp;" ","")))</f>
        <v/>
      </c>
      <c r="D29" s="39">
        <f>IF(D$27="","",TRIM(IF(AND($A9&lt;&gt;"",COUNTIFS(Buchungen!$C$5:$C$200,$B$4,Buchungen!$D$5:$D$200,$A9,Buchungen!$A$5:$A$200,D$27,Buchungen!$E$5:$E$200,"&lt;"&amp;TIME(12,0,0),Buchungen!$F$5:$F$200,"&gt;"&amp;TIME(10,0,0),Buchungen!$I$5:$I$200,"&lt;&gt;Storniert")&gt;0),$A9&amp;" ","")&amp;IF(AND($A10&lt;&gt;"",COUNTIFS(Buchungen!$C$5:$C$200,$B$4,Buchungen!$D$5:$D$200,$A10,Buchungen!$A$5:$A$200,D$27,Buchungen!$E$5:$E$200,"&lt;"&amp;TIME(12,0,0),Buchungen!$F$5:$F$200,"&gt;"&amp;TIME(10,0,0),Buchungen!$I$5:$I$200,"&lt;&gt;Storniert")&gt;0),$A10&amp;" ","")&amp;IF(AND($A11&lt;&gt;"",COUNTIFS(Buchungen!$C$5:$C$200,$B$4,Buchungen!$D$5:$D$200,$A11,Buchungen!$A$5:$A$200,D$27,Buchungen!$E$5:$E$200,"&lt;"&amp;TIME(12,0,0),Buchungen!$F$5:$F$200,"&gt;"&amp;TIME(10,0,0),Buchungen!$I$5:$I$200,"&lt;&gt;Storniert")&gt;0),$A11&amp;" ","")&amp;IF(AND($A12&lt;&gt;"",COUNTIFS(Buchungen!$C$5:$C$200,$B$4,Buchungen!$D$5:$D$200,$A12,Buchungen!$A$5:$A$200,D$27,Buchungen!$E$5:$E$200,"&lt;"&amp;TIME(12,0,0),Buchungen!$F$5:$F$200,"&gt;"&amp;TIME(10,0,0),Buchungen!$I$5:$I$200,"&lt;&gt;Storniert")&gt;0),$A12&amp;" ","")&amp;IF(AND($A13&lt;&gt;"",COUNTIFS(Buchungen!$C$5:$C$200,$B$4,Buchungen!$D$5:$D$200,$A13,Buchungen!$A$5:$A$200,D$27,Buchungen!$E$5:$E$200,"&lt;"&amp;TIME(12,0,0),Buchungen!$F$5:$F$200,"&gt;"&amp;TIME(10,0,0),Buchungen!$I$5:$I$200,"&lt;&gt;Storniert")&gt;0),$A13&amp;" ","")&amp;IF(AND($A14&lt;&gt;"",COUNTIFS(Buchungen!$C$5:$C$200,$B$4,Buchungen!$D$5:$D$200,$A14,Buchungen!$A$5:$A$200,D$27,Buchungen!$E$5:$E$200,"&lt;"&amp;TIME(12,0,0),Buchungen!$F$5:$F$200,"&gt;"&amp;TIME(10,0,0),Buchungen!$I$5:$I$200,"&lt;&gt;Storniert")&gt;0),$A14&amp;" ","")&amp;IF(AND($A15&lt;&gt;"",COUNTIFS(Buchungen!$C$5:$C$200,$B$4,Buchungen!$D$5:$D$200,$A15,Buchungen!$A$5:$A$200,D$27,Buchungen!$E$5:$E$200,"&lt;"&amp;TIME(12,0,0),Buchungen!$F$5:$F$200,"&gt;"&amp;TIME(10,0,0),Buchungen!$I$5:$I$200,"&lt;&gt;Storniert")&gt;0),$A15&amp;" ","")&amp;IF(AND($A16&lt;&gt;"",COUNTIFS(Buchungen!$C$5:$C$200,$B$4,Buchungen!$D$5:$D$200,$A16,Buchungen!$A$5:$A$200,D$27,Buchungen!$E$5:$E$200,"&lt;"&amp;TIME(12,0,0),Buchungen!$F$5:$F$200,"&gt;"&amp;TIME(10,0,0),Buchungen!$I$5:$I$200,"&lt;&gt;Storniert")&gt;0),$A16&amp;" ","")&amp;IF(AND($A17&lt;&gt;"",COUNTIFS(Buchungen!$C$5:$C$200,$B$4,Buchungen!$D$5:$D$200,$A17,Buchungen!$A$5:$A$200,D$27,Buchungen!$E$5:$E$200,"&lt;"&amp;TIME(12,0,0),Buchungen!$F$5:$F$200,"&gt;"&amp;TIME(10,0,0),Buchungen!$I$5:$I$200,"&lt;&gt;Storniert")&gt;0),$A17&amp;" ","")&amp;IF(AND($A18&lt;&gt;"",COUNTIFS(Buchungen!$C$5:$C$200,$B$4,Buchungen!$D$5:$D$200,$A18,Buchungen!$A$5:$A$200,D$27,Buchungen!$E$5:$E$200,"&lt;"&amp;TIME(12,0,0),Buchungen!$F$5:$F$200,"&gt;"&amp;TIME(10,0,0),Buchungen!$I$5:$I$200,"&lt;&gt;Storniert")&gt;0),$A18&amp;" ","")&amp;IF(AND($A19&lt;&gt;"",COUNTIFS(Buchungen!$C$5:$C$200,$B$4,Buchungen!$D$5:$D$200,$A19,Buchungen!$A$5:$A$200,D$27,Buchungen!$E$5:$E$200,"&lt;"&amp;TIME(12,0,0),Buchungen!$F$5:$F$200,"&gt;"&amp;TIME(10,0,0),Buchungen!$I$5:$I$200,"&lt;&gt;Storniert")&gt;0),$A19&amp;" ","")&amp;IF(AND($A20&lt;&gt;"",COUNTIFS(Buchungen!$C$5:$C$200,$B$4,Buchungen!$D$5:$D$200,$A20,Buchungen!$A$5:$A$200,D$27,Buchungen!$E$5:$E$200,"&lt;"&amp;TIME(12,0,0),Buchungen!$F$5:$F$200,"&gt;"&amp;TIME(10,0,0),Buchungen!$I$5:$I$200,"&lt;&gt;Storniert")&gt;0),$A20&amp;" ","")))</f>
        <v/>
      </c>
      <c r="E29" s="39">
        <f>IF(E$27="","",TRIM(IF(AND($A9&lt;&gt;"",COUNTIFS(Buchungen!$C$5:$C$200,$B$4,Buchungen!$D$5:$D$200,$A9,Buchungen!$A$5:$A$200,E$27,Buchungen!$E$5:$E$200,"&lt;"&amp;TIME(12,0,0),Buchungen!$F$5:$F$200,"&gt;"&amp;TIME(10,0,0),Buchungen!$I$5:$I$200,"&lt;&gt;Storniert")&gt;0),$A9&amp;" ","")&amp;IF(AND($A10&lt;&gt;"",COUNTIFS(Buchungen!$C$5:$C$200,$B$4,Buchungen!$D$5:$D$200,$A10,Buchungen!$A$5:$A$200,E$27,Buchungen!$E$5:$E$200,"&lt;"&amp;TIME(12,0,0),Buchungen!$F$5:$F$200,"&gt;"&amp;TIME(10,0,0),Buchungen!$I$5:$I$200,"&lt;&gt;Storniert")&gt;0),$A10&amp;" ","")&amp;IF(AND($A11&lt;&gt;"",COUNTIFS(Buchungen!$C$5:$C$200,$B$4,Buchungen!$D$5:$D$200,$A11,Buchungen!$A$5:$A$200,E$27,Buchungen!$E$5:$E$200,"&lt;"&amp;TIME(12,0,0),Buchungen!$F$5:$F$200,"&gt;"&amp;TIME(10,0,0),Buchungen!$I$5:$I$200,"&lt;&gt;Storniert")&gt;0),$A11&amp;" ","")&amp;IF(AND($A12&lt;&gt;"",COUNTIFS(Buchungen!$C$5:$C$200,$B$4,Buchungen!$D$5:$D$200,$A12,Buchungen!$A$5:$A$200,E$27,Buchungen!$E$5:$E$200,"&lt;"&amp;TIME(12,0,0),Buchungen!$F$5:$F$200,"&gt;"&amp;TIME(10,0,0),Buchungen!$I$5:$I$200,"&lt;&gt;Storniert")&gt;0),$A12&amp;" ","")&amp;IF(AND($A13&lt;&gt;"",COUNTIFS(Buchungen!$C$5:$C$200,$B$4,Buchungen!$D$5:$D$200,$A13,Buchungen!$A$5:$A$200,E$27,Buchungen!$E$5:$E$200,"&lt;"&amp;TIME(12,0,0),Buchungen!$F$5:$F$200,"&gt;"&amp;TIME(10,0,0),Buchungen!$I$5:$I$200,"&lt;&gt;Storniert")&gt;0),$A13&amp;" ","")&amp;IF(AND($A14&lt;&gt;"",COUNTIFS(Buchungen!$C$5:$C$200,$B$4,Buchungen!$D$5:$D$200,$A14,Buchungen!$A$5:$A$200,E$27,Buchungen!$E$5:$E$200,"&lt;"&amp;TIME(12,0,0),Buchungen!$F$5:$F$200,"&gt;"&amp;TIME(10,0,0),Buchungen!$I$5:$I$200,"&lt;&gt;Storniert")&gt;0),$A14&amp;" ","")&amp;IF(AND($A15&lt;&gt;"",COUNTIFS(Buchungen!$C$5:$C$200,$B$4,Buchungen!$D$5:$D$200,$A15,Buchungen!$A$5:$A$200,E$27,Buchungen!$E$5:$E$200,"&lt;"&amp;TIME(12,0,0),Buchungen!$F$5:$F$200,"&gt;"&amp;TIME(10,0,0),Buchungen!$I$5:$I$200,"&lt;&gt;Storniert")&gt;0),$A15&amp;" ","")&amp;IF(AND($A16&lt;&gt;"",COUNTIFS(Buchungen!$C$5:$C$200,$B$4,Buchungen!$D$5:$D$200,$A16,Buchungen!$A$5:$A$200,E$27,Buchungen!$E$5:$E$200,"&lt;"&amp;TIME(12,0,0),Buchungen!$F$5:$F$200,"&gt;"&amp;TIME(10,0,0),Buchungen!$I$5:$I$200,"&lt;&gt;Storniert")&gt;0),$A16&amp;" ","")&amp;IF(AND($A17&lt;&gt;"",COUNTIFS(Buchungen!$C$5:$C$200,$B$4,Buchungen!$D$5:$D$200,$A17,Buchungen!$A$5:$A$200,E$27,Buchungen!$E$5:$E$200,"&lt;"&amp;TIME(12,0,0),Buchungen!$F$5:$F$200,"&gt;"&amp;TIME(10,0,0),Buchungen!$I$5:$I$200,"&lt;&gt;Storniert")&gt;0),$A17&amp;" ","")&amp;IF(AND($A18&lt;&gt;"",COUNTIFS(Buchungen!$C$5:$C$200,$B$4,Buchungen!$D$5:$D$200,$A18,Buchungen!$A$5:$A$200,E$27,Buchungen!$E$5:$E$200,"&lt;"&amp;TIME(12,0,0),Buchungen!$F$5:$F$200,"&gt;"&amp;TIME(10,0,0),Buchungen!$I$5:$I$200,"&lt;&gt;Storniert")&gt;0),$A18&amp;" ","")&amp;IF(AND($A19&lt;&gt;"",COUNTIFS(Buchungen!$C$5:$C$200,$B$4,Buchungen!$D$5:$D$200,$A19,Buchungen!$A$5:$A$200,E$27,Buchungen!$E$5:$E$200,"&lt;"&amp;TIME(12,0,0),Buchungen!$F$5:$F$200,"&gt;"&amp;TIME(10,0,0),Buchungen!$I$5:$I$200,"&lt;&gt;Storniert")&gt;0),$A19&amp;" ","")&amp;IF(AND($A20&lt;&gt;"",COUNTIFS(Buchungen!$C$5:$C$200,$B$4,Buchungen!$D$5:$D$200,$A20,Buchungen!$A$5:$A$200,E$27,Buchungen!$E$5:$E$200,"&lt;"&amp;TIME(12,0,0),Buchungen!$F$5:$F$200,"&gt;"&amp;TIME(10,0,0),Buchungen!$I$5:$I$200,"&lt;&gt;Storniert")&gt;0),$A20&amp;" ","")))</f>
        <v/>
      </c>
      <c r="F29" s="39">
        <f>IF(F$27="","",TRIM(IF(AND($A9&lt;&gt;"",COUNTIFS(Buchungen!$C$5:$C$200,$B$4,Buchungen!$D$5:$D$200,$A9,Buchungen!$A$5:$A$200,F$27,Buchungen!$E$5:$E$200,"&lt;"&amp;TIME(12,0,0),Buchungen!$F$5:$F$200,"&gt;"&amp;TIME(10,0,0),Buchungen!$I$5:$I$200,"&lt;&gt;Storniert")&gt;0),$A9&amp;" ","")&amp;IF(AND($A10&lt;&gt;"",COUNTIFS(Buchungen!$C$5:$C$200,$B$4,Buchungen!$D$5:$D$200,$A10,Buchungen!$A$5:$A$200,F$27,Buchungen!$E$5:$E$200,"&lt;"&amp;TIME(12,0,0),Buchungen!$F$5:$F$200,"&gt;"&amp;TIME(10,0,0),Buchungen!$I$5:$I$200,"&lt;&gt;Storniert")&gt;0),$A10&amp;" ","")&amp;IF(AND($A11&lt;&gt;"",COUNTIFS(Buchungen!$C$5:$C$200,$B$4,Buchungen!$D$5:$D$200,$A11,Buchungen!$A$5:$A$200,F$27,Buchungen!$E$5:$E$200,"&lt;"&amp;TIME(12,0,0),Buchungen!$F$5:$F$200,"&gt;"&amp;TIME(10,0,0),Buchungen!$I$5:$I$200,"&lt;&gt;Storniert")&gt;0),$A11&amp;" ","")&amp;IF(AND($A12&lt;&gt;"",COUNTIFS(Buchungen!$C$5:$C$200,$B$4,Buchungen!$D$5:$D$200,$A12,Buchungen!$A$5:$A$200,F$27,Buchungen!$E$5:$E$200,"&lt;"&amp;TIME(12,0,0),Buchungen!$F$5:$F$200,"&gt;"&amp;TIME(10,0,0),Buchungen!$I$5:$I$200,"&lt;&gt;Storniert")&gt;0),$A12&amp;" ","")&amp;IF(AND($A13&lt;&gt;"",COUNTIFS(Buchungen!$C$5:$C$200,$B$4,Buchungen!$D$5:$D$200,$A13,Buchungen!$A$5:$A$200,F$27,Buchungen!$E$5:$E$200,"&lt;"&amp;TIME(12,0,0),Buchungen!$F$5:$F$200,"&gt;"&amp;TIME(10,0,0),Buchungen!$I$5:$I$200,"&lt;&gt;Storniert")&gt;0),$A13&amp;" ","")&amp;IF(AND($A14&lt;&gt;"",COUNTIFS(Buchungen!$C$5:$C$200,$B$4,Buchungen!$D$5:$D$200,$A14,Buchungen!$A$5:$A$200,F$27,Buchungen!$E$5:$E$200,"&lt;"&amp;TIME(12,0,0),Buchungen!$F$5:$F$200,"&gt;"&amp;TIME(10,0,0),Buchungen!$I$5:$I$200,"&lt;&gt;Storniert")&gt;0),$A14&amp;" ","")&amp;IF(AND($A15&lt;&gt;"",COUNTIFS(Buchungen!$C$5:$C$200,$B$4,Buchungen!$D$5:$D$200,$A15,Buchungen!$A$5:$A$200,F$27,Buchungen!$E$5:$E$200,"&lt;"&amp;TIME(12,0,0),Buchungen!$F$5:$F$200,"&gt;"&amp;TIME(10,0,0),Buchungen!$I$5:$I$200,"&lt;&gt;Storniert")&gt;0),$A15&amp;" ","")&amp;IF(AND($A16&lt;&gt;"",COUNTIFS(Buchungen!$C$5:$C$200,$B$4,Buchungen!$D$5:$D$200,$A16,Buchungen!$A$5:$A$200,F$27,Buchungen!$E$5:$E$200,"&lt;"&amp;TIME(12,0,0),Buchungen!$F$5:$F$200,"&gt;"&amp;TIME(10,0,0),Buchungen!$I$5:$I$200,"&lt;&gt;Storniert")&gt;0),$A16&amp;" ","")&amp;IF(AND($A17&lt;&gt;"",COUNTIFS(Buchungen!$C$5:$C$200,$B$4,Buchungen!$D$5:$D$200,$A17,Buchungen!$A$5:$A$200,F$27,Buchungen!$E$5:$E$200,"&lt;"&amp;TIME(12,0,0),Buchungen!$F$5:$F$200,"&gt;"&amp;TIME(10,0,0),Buchungen!$I$5:$I$200,"&lt;&gt;Storniert")&gt;0),$A17&amp;" ","")&amp;IF(AND($A18&lt;&gt;"",COUNTIFS(Buchungen!$C$5:$C$200,$B$4,Buchungen!$D$5:$D$200,$A18,Buchungen!$A$5:$A$200,F$27,Buchungen!$E$5:$E$200,"&lt;"&amp;TIME(12,0,0),Buchungen!$F$5:$F$200,"&gt;"&amp;TIME(10,0,0),Buchungen!$I$5:$I$200,"&lt;&gt;Storniert")&gt;0),$A18&amp;" ","")&amp;IF(AND($A19&lt;&gt;"",COUNTIFS(Buchungen!$C$5:$C$200,$B$4,Buchungen!$D$5:$D$200,$A19,Buchungen!$A$5:$A$200,F$27,Buchungen!$E$5:$E$200,"&lt;"&amp;TIME(12,0,0),Buchungen!$F$5:$F$200,"&gt;"&amp;TIME(10,0,0),Buchungen!$I$5:$I$200,"&lt;&gt;Storniert")&gt;0),$A19&amp;" ","")&amp;IF(AND($A20&lt;&gt;"",COUNTIFS(Buchungen!$C$5:$C$200,$B$4,Buchungen!$D$5:$D$200,$A20,Buchungen!$A$5:$A$200,F$27,Buchungen!$E$5:$E$200,"&lt;"&amp;TIME(12,0,0),Buchungen!$F$5:$F$200,"&gt;"&amp;TIME(10,0,0),Buchungen!$I$5:$I$200,"&lt;&gt;Storniert")&gt;0),$A20&amp;" ","")))</f>
        <v/>
      </c>
      <c r="G29" s="39">
        <f>IF(G$27="","",TRIM(IF(AND($A9&lt;&gt;"",COUNTIFS(Buchungen!$C$5:$C$200,$B$4,Buchungen!$D$5:$D$200,$A9,Buchungen!$A$5:$A$200,G$27,Buchungen!$E$5:$E$200,"&lt;"&amp;TIME(12,0,0),Buchungen!$F$5:$F$200,"&gt;"&amp;TIME(10,0,0),Buchungen!$I$5:$I$200,"&lt;&gt;Storniert")&gt;0),$A9&amp;" ","")&amp;IF(AND($A10&lt;&gt;"",COUNTIFS(Buchungen!$C$5:$C$200,$B$4,Buchungen!$D$5:$D$200,$A10,Buchungen!$A$5:$A$200,G$27,Buchungen!$E$5:$E$200,"&lt;"&amp;TIME(12,0,0),Buchungen!$F$5:$F$200,"&gt;"&amp;TIME(10,0,0),Buchungen!$I$5:$I$200,"&lt;&gt;Storniert")&gt;0),$A10&amp;" ","")&amp;IF(AND($A11&lt;&gt;"",COUNTIFS(Buchungen!$C$5:$C$200,$B$4,Buchungen!$D$5:$D$200,$A11,Buchungen!$A$5:$A$200,G$27,Buchungen!$E$5:$E$200,"&lt;"&amp;TIME(12,0,0),Buchungen!$F$5:$F$200,"&gt;"&amp;TIME(10,0,0),Buchungen!$I$5:$I$200,"&lt;&gt;Storniert")&gt;0),$A11&amp;" ","")&amp;IF(AND($A12&lt;&gt;"",COUNTIFS(Buchungen!$C$5:$C$200,$B$4,Buchungen!$D$5:$D$200,$A12,Buchungen!$A$5:$A$200,G$27,Buchungen!$E$5:$E$200,"&lt;"&amp;TIME(12,0,0),Buchungen!$F$5:$F$200,"&gt;"&amp;TIME(10,0,0),Buchungen!$I$5:$I$200,"&lt;&gt;Storniert")&gt;0),$A12&amp;" ","")&amp;IF(AND($A13&lt;&gt;"",COUNTIFS(Buchungen!$C$5:$C$200,$B$4,Buchungen!$D$5:$D$200,$A13,Buchungen!$A$5:$A$200,G$27,Buchungen!$E$5:$E$200,"&lt;"&amp;TIME(12,0,0),Buchungen!$F$5:$F$200,"&gt;"&amp;TIME(10,0,0),Buchungen!$I$5:$I$200,"&lt;&gt;Storniert")&gt;0),$A13&amp;" ","")&amp;IF(AND($A14&lt;&gt;"",COUNTIFS(Buchungen!$C$5:$C$200,$B$4,Buchungen!$D$5:$D$200,$A14,Buchungen!$A$5:$A$200,G$27,Buchungen!$E$5:$E$200,"&lt;"&amp;TIME(12,0,0),Buchungen!$F$5:$F$200,"&gt;"&amp;TIME(10,0,0),Buchungen!$I$5:$I$200,"&lt;&gt;Storniert")&gt;0),$A14&amp;" ","")&amp;IF(AND($A15&lt;&gt;"",COUNTIFS(Buchungen!$C$5:$C$200,$B$4,Buchungen!$D$5:$D$200,$A15,Buchungen!$A$5:$A$200,G$27,Buchungen!$E$5:$E$200,"&lt;"&amp;TIME(12,0,0),Buchungen!$F$5:$F$200,"&gt;"&amp;TIME(10,0,0),Buchungen!$I$5:$I$200,"&lt;&gt;Storniert")&gt;0),$A15&amp;" ","")&amp;IF(AND($A16&lt;&gt;"",COUNTIFS(Buchungen!$C$5:$C$200,$B$4,Buchungen!$D$5:$D$200,$A16,Buchungen!$A$5:$A$200,G$27,Buchungen!$E$5:$E$200,"&lt;"&amp;TIME(12,0,0),Buchungen!$F$5:$F$200,"&gt;"&amp;TIME(10,0,0),Buchungen!$I$5:$I$200,"&lt;&gt;Storniert")&gt;0),$A16&amp;" ","")&amp;IF(AND($A17&lt;&gt;"",COUNTIFS(Buchungen!$C$5:$C$200,$B$4,Buchungen!$D$5:$D$200,$A17,Buchungen!$A$5:$A$200,G$27,Buchungen!$E$5:$E$200,"&lt;"&amp;TIME(12,0,0),Buchungen!$F$5:$F$200,"&gt;"&amp;TIME(10,0,0),Buchungen!$I$5:$I$200,"&lt;&gt;Storniert")&gt;0),$A17&amp;" ","")&amp;IF(AND($A18&lt;&gt;"",COUNTIFS(Buchungen!$C$5:$C$200,$B$4,Buchungen!$D$5:$D$200,$A18,Buchungen!$A$5:$A$200,G$27,Buchungen!$E$5:$E$200,"&lt;"&amp;TIME(12,0,0),Buchungen!$F$5:$F$200,"&gt;"&amp;TIME(10,0,0),Buchungen!$I$5:$I$200,"&lt;&gt;Storniert")&gt;0),$A18&amp;" ","")&amp;IF(AND($A19&lt;&gt;"",COUNTIFS(Buchungen!$C$5:$C$200,$B$4,Buchungen!$D$5:$D$200,$A19,Buchungen!$A$5:$A$200,G$27,Buchungen!$E$5:$E$200,"&lt;"&amp;TIME(12,0,0),Buchungen!$F$5:$F$200,"&gt;"&amp;TIME(10,0,0),Buchungen!$I$5:$I$200,"&lt;&gt;Storniert")&gt;0),$A19&amp;" ","")&amp;IF(AND($A20&lt;&gt;"",COUNTIFS(Buchungen!$C$5:$C$200,$B$4,Buchungen!$D$5:$D$200,$A20,Buchungen!$A$5:$A$200,G$27,Buchungen!$E$5:$E$200,"&lt;"&amp;TIME(12,0,0),Buchungen!$F$5:$F$200,"&gt;"&amp;TIME(10,0,0),Buchungen!$I$5:$I$200,"&lt;&gt;Storniert")&gt;0),$A20&amp;" ","")))</f>
        <v/>
      </c>
      <c r="H29" s="39">
        <f>IF(H$27="","",TRIM(IF(AND($A9&lt;&gt;"",COUNTIFS(Buchungen!$C$5:$C$200,$B$4,Buchungen!$D$5:$D$200,$A9,Buchungen!$A$5:$A$200,H$27,Buchungen!$E$5:$E$200,"&lt;"&amp;TIME(12,0,0),Buchungen!$F$5:$F$200,"&gt;"&amp;TIME(10,0,0),Buchungen!$I$5:$I$200,"&lt;&gt;Storniert")&gt;0),$A9&amp;" ","")&amp;IF(AND($A10&lt;&gt;"",COUNTIFS(Buchungen!$C$5:$C$200,$B$4,Buchungen!$D$5:$D$200,$A10,Buchungen!$A$5:$A$200,H$27,Buchungen!$E$5:$E$200,"&lt;"&amp;TIME(12,0,0),Buchungen!$F$5:$F$200,"&gt;"&amp;TIME(10,0,0),Buchungen!$I$5:$I$200,"&lt;&gt;Storniert")&gt;0),$A10&amp;" ","")&amp;IF(AND($A11&lt;&gt;"",COUNTIFS(Buchungen!$C$5:$C$200,$B$4,Buchungen!$D$5:$D$200,$A11,Buchungen!$A$5:$A$200,H$27,Buchungen!$E$5:$E$200,"&lt;"&amp;TIME(12,0,0),Buchungen!$F$5:$F$200,"&gt;"&amp;TIME(10,0,0),Buchungen!$I$5:$I$200,"&lt;&gt;Storniert")&gt;0),$A11&amp;" ","")&amp;IF(AND($A12&lt;&gt;"",COUNTIFS(Buchungen!$C$5:$C$200,$B$4,Buchungen!$D$5:$D$200,$A12,Buchungen!$A$5:$A$200,H$27,Buchungen!$E$5:$E$200,"&lt;"&amp;TIME(12,0,0),Buchungen!$F$5:$F$200,"&gt;"&amp;TIME(10,0,0),Buchungen!$I$5:$I$200,"&lt;&gt;Storniert")&gt;0),$A12&amp;" ","")&amp;IF(AND($A13&lt;&gt;"",COUNTIFS(Buchungen!$C$5:$C$200,$B$4,Buchungen!$D$5:$D$200,$A13,Buchungen!$A$5:$A$200,H$27,Buchungen!$E$5:$E$200,"&lt;"&amp;TIME(12,0,0),Buchungen!$F$5:$F$200,"&gt;"&amp;TIME(10,0,0),Buchungen!$I$5:$I$200,"&lt;&gt;Storniert")&gt;0),$A13&amp;" ","")&amp;IF(AND($A14&lt;&gt;"",COUNTIFS(Buchungen!$C$5:$C$200,$B$4,Buchungen!$D$5:$D$200,$A14,Buchungen!$A$5:$A$200,H$27,Buchungen!$E$5:$E$200,"&lt;"&amp;TIME(12,0,0),Buchungen!$F$5:$F$200,"&gt;"&amp;TIME(10,0,0),Buchungen!$I$5:$I$200,"&lt;&gt;Storniert")&gt;0),$A14&amp;" ","")&amp;IF(AND($A15&lt;&gt;"",COUNTIFS(Buchungen!$C$5:$C$200,$B$4,Buchungen!$D$5:$D$200,$A15,Buchungen!$A$5:$A$200,H$27,Buchungen!$E$5:$E$200,"&lt;"&amp;TIME(12,0,0),Buchungen!$F$5:$F$200,"&gt;"&amp;TIME(10,0,0),Buchungen!$I$5:$I$200,"&lt;&gt;Storniert")&gt;0),$A15&amp;" ","")&amp;IF(AND($A16&lt;&gt;"",COUNTIFS(Buchungen!$C$5:$C$200,$B$4,Buchungen!$D$5:$D$200,$A16,Buchungen!$A$5:$A$200,H$27,Buchungen!$E$5:$E$200,"&lt;"&amp;TIME(12,0,0),Buchungen!$F$5:$F$200,"&gt;"&amp;TIME(10,0,0),Buchungen!$I$5:$I$200,"&lt;&gt;Storniert")&gt;0),$A16&amp;" ","")&amp;IF(AND($A17&lt;&gt;"",COUNTIFS(Buchungen!$C$5:$C$200,$B$4,Buchungen!$D$5:$D$200,$A17,Buchungen!$A$5:$A$200,H$27,Buchungen!$E$5:$E$200,"&lt;"&amp;TIME(12,0,0),Buchungen!$F$5:$F$200,"&gt;"&amp;TIME(10,0,0),Buchungen!$I$5:$I$200,"&lt;&gt;Storniert")&gt;0),$A17&amp;" ","")&amp;IF(AND($A18&lt;&gt;"",COUNTIFS(Buchungen!$C$5:$C$200,$B$4,Buchungen!$D$5:$D$200,$A18,Buchungen!$A$5:$A$200,H$27,Buchungen!$E$5:$E$200,"&lt;"&amp;TIME(12,0,0),Buchungen!$F$5:$F$200,"&gt;"&amp;TIME(10,0,0),Buchungen!$I$5:$I$200,"&lt;&gt;Storniert")&gt;0),$A18&amp;" ","")&amp;IF(AND($A19&lt;&gt;"",COUNTIFS(Buchungen!$C$5:$C$200,$B$4,Buchungen!$D$5:$D$200,$A19,Buchungen!$A$5:$A$200,H$27,Buchungen!$E$5:$E$200,"&lt;"&amp;TIME(12,0,0),Buchungen!$F$5:$F$200,"&gt;"&amp;TIME(10,0,0),Buchungen!$I$5:$I$200,"&lt;&gt;Storniert")&gt;0),$A19&amp;" ","")&amp;IF(AND($A20&lt;&gt;"",COUNTIFS(Buchungen!$C$5:$C$200,$B$4,Buchungen!$D$5:$D$200,$A20,Buchungen!$A$5:$A$200,H$27,Buchungen!$E$5:$E$200,"&lt;"&amp;TIME(12,0,0),Buchungen!$F$5:$F$200,"&gt;"&amp;TIME(10,0,0),Buchungen!$I$5:$I$200,"&lt;&gt;Storniert")&gt;0),$A20&amp;" ","")))</f>
        <v/>
      </c>
    </row>
    <row r="30" ht="22" customHeight="1">
      <c r="A30" s="56" t="inlineStr">
        <is>
          <t>16:00–18:00</t>
        </is>
      </c>
      <c r="B30" s="39">
        <f>IF(B$27="","",TRIM(IF(AND($A9&lt;&gt;"",COUNTIFS(Buchungen!$C$5:$C$200,$B$4,Buchungen!$D$5:$D$200,$A9,Buchungen!$A$5:$A$200,B$27,Buchungen!$E$5:$E$200,"&lt;"&amp;TIME(18,0,0),Buchungen!$F$5:$F$200,"&gt;"&amp;TIME(16,0,0),Buchungen!$I$5:$I$200,"&lt;&gt;Storniert")&gt;0),$A9&amp;" ","")&amp;IF(AND($A10&lt;&gt;"",COUNTIFS(Buchungen!$C$5:$C$200,$B$4,Buchungen!$D$5:$D$200,$A10,Buchungen!$A$5:$A$200,B$27,Buchungen!$E$5:$E$200,"&lt;"&amp;TIME(18,0,0),Buchungen!$F$5:$F$200,"&gt;"&amp;TIME(16,0,0),Buchungen!$I$5:$I$200,"&lt;&gt;Storniert")&gt;0),$A10&amp;" ","")&amp;IF(AND($A11&lt;&gt;"",COUNTIFS(Buchungen!$C$5:$C$200,$B$4,Buchungen!$D$5:$D$200,$A11,Buchungen!$A$5:$A$200,B$27,Buchungen!$E$5:$E$200,"&lt;"&amp;TIME(18,0,0),Buchungen!$F$5:$F$200,"&gt;"&amp;TIME(16,0,0),Buchungen!$I$5:$I$200,"&lt;&gt;Storniert")&gt;0),$A11&amp;" ","")&amp;IF(AND($A12&lt;&gt;"",COUNTIFS(Buchungen!$C$5:$C$200,$B$4,Buchungen!$D$5:$D$200,$A12,Buchungen!$A$5:$A$200,B$27,Buchungen!$E$5:$E$200,"&lt;"&amp;TIME(18,0,0),Buchungen!$F$5:$F$200,"&gt;"&amp;TIME(16,0,0),Buchungen!$I$5:$I$200,"&lt;&gt;Storniert")&gt;0),$A12&amp;" ","")&amp;IF(AND($A13&lt;&gt;"",COUNTIFS(Buchungen!$C$5:$C$200,$B$4,Buchungen!$D$5:$D$200,$A13,Buchungen!$A$5:$A$200,B$27,Buchungen!$E$5:$E$200,"&lt;"&amp;TIME(18,0,0),Buchungen!$F$5:$F$200,"&gt;"&amp;TIME(16,0,0),Buchungen!$I$5:$I$200,"&lt;&gt;Storniert")&gt;0),$A13&amp;" ","")&amp;IF(AND($A14&lt;&gt;"",COUNTIFS(Buchungen!$C$5:$C$200,$B$4,Buchungen!$D$5:$D$200,$A14,Buchungen!$A$5:$A$200,B$27,Buchungen!$E$5:$E$200,"&lt;"&amp;TIME(18,0,0),Buchungen!$F$5:$F$200,"&gt;"&amp;TIME(16,0,0),Buchungen!$I$5:$I$200,"&lt;&gt;Storniert")&gt;0),$A14&amp;" ","")&amp;IF(AND($A15&lt;&gt;"",COUNTIFS(Buchungen!$C$5:$C$200,$B$4,Buchungen!$D$5:$D$200,$A15,Buchungen!$A$5:$A$200,B$27,Buchungen!$E$5:$E$200,"&lt;"&amp;TIME(18,0,0),Buchungen!$F$5:$F$200,"&gt;"&amp;TIME(16,0,0),Buchungen!$I$5:$I$200,"&lt;&gt;Storniert")&gt;0),$A15&amp;" ","")&amp;IF(AND($A16&lt;&gt;"",COUNTIFS(Buchungen!$C$5:$C$200,$B$4,Buchungen!$D$5:$D$200,$A16,Buchungen!$A$5:$A$200,B$27,Buchungen!$E$5:$E$200,"&lt;"&amp;TIME(18,0,0),Buchungen!$F$5:$F$200,"&gt;"&amp;TIME(16,0,0),Buchungen!$I$5:$I$200,"&lt;&gt;Storniert")&gt;0),$A16&amp;" ","")&amp;IF(AND($A17&lt;&gt;"",COUNTIFS(Buchungen!$C$5:$C$200,$B$4,Buchungen!$D$5:$D$200,$A17,Buchungen!$A$5:$A$200,B$27,Buchungen!$E$5:$E$200,"&lt;"&amp;TIME(18,0,0),Buchungen!$F$5:$F$200,"&gt;"&amp;TIME(16,0,0),Buchungen!$I$5:$I$200,"&lt;&gt;Storniert")&gt;0),$A17&amp;" ","")&amp;IF(AND($A18&lt;&gt;"",COUNTIFS(Buchungen!$C$5:$C$200,$B$4,Buchungen!$D$5:$D$200,$A18,Buchungen!$A$5:$A$200,B$27,Buchungen!$E$5:$E$200,"&lt;"&amp;TIME(18,0,0),Buchungen!$F$5:$F$200,"&gt;"&amp;TIME(16,0,0),Buchungen!$I$5:$I$200,"&lt;&gt;Storniert")&gt;0),$A18&amp;" ","")&amp;IF(AND($A19&lt;&gt;"",COUNTIFS(Buchungen!$C$5:$C$200,$B$4,Buchungen!$D$5:$D$200,$A19,Buchungen!$A$5:$A$200,B$27,Buchungen!$E$5:$E$200,"&lt;"&amp;TIME(18,0,0),Buchungen!$F$5:$F$200,"&gt;"&amp;TIME(16,0,0),Buchungen!$I$5:$I$200,"&lt;&gt;Storniert")&gt;0),$A19&amp;" ","")&amp;IF(AND($A20&lt;&gt;"",COUNTIFS(Buchungen!$C$5:$C$200,$B$4,Buchungen!$D$5:$D$200,$A20,Buchungen!$A$5:$A$200,B$27,Buchungen!$E$5:$E$200,"&lt;"&amp;TIME(18,0,0),Buchungen!$F$5:$F$200,"&gt;"&amp;TIME(16,0,0),Buchungen!$I$5:$I$200,"&lt;&gt;Storniert")&gt;0),$A20&amp;" ","")))</f>
        <v/>
      </c>
      <c r="C30" s="39">
        <f>IF(C$27="","",TRIM(IF(AND($A9&lt;&gt;"",COUNTIFS(Buchungen!$C$5:$C$200,$B$4,Buchungen!$D$5:$D$200,$A9,Buchungen!$A$5:$A$200,C$27,Buchungen!$E$5:$E$200,"&lt;"&amp;TIME(18,0,0),Buchungen!$F$5:$F$200,"&gt;"&amp;TIME(16,0,0),Buchungen!$I$5:$I$200,"&lt;&gt;Storniert")&gt;0),$A9&amp;" ","")&amp;IF(AND($A10&lt;&gt;"",COUNTIFS(Buchungen!$C$5:$C$200,$B$4,Buchungen!$D$5:$D$200,$A10,Buchungen!$A$5:$A$200,C$27,Buchungen!$E$5:$E$200,"&lt;"&amp;TIME(18,0,0),Buchungen!$F$5:$F$200,"&gt;"&amp;TIME(16,0,0),Buchungen!$I$5:$I$200,"&lt;&gt;Storniert")&gt;0),$A10&amp;" ","")&amp;IF(AND($A11&lt;&gt;"",COUNTIFS(Buchungen!$C$5:$C$200,$B$4,Buchungen!$D$5:$D$200,$A11,Buchungen!$A$5:$A$200,C$27,Buchungen!$E$5:$E$200,"&lt;"&amp;TIME(18,0,0),Buchungen!$F$5:$F$200,"&gt;"&amp;TIME(16,0,0),Buchungen!$I$5:$I$200,"&lt;&gt;Storniert")&gt;0),$A11&amp;" ","")&amp;IF(AND($A12&lt;&gt;"",COUNTIFS(Buchungen!$C$5:$C$200,$B$4,Buchungen!$D$5:$D$200,$A12,Buchungen!$A$5:$A$200,C$27,Buchungen!$E$5:$E$200,"&lt;"&amp;TIME(18,0,0),Buchungen!$F$5:$F$200,"&gt;"&amp;TIME(16,0,0),Buchungen!$I$5:$I$200,"&lt;&gt;Storniert")&gt;0),$A12&amp;" ","")&amp;IF(AND($A13&lt;&gt;"",COUNTIFS(Buchungen!$C$5:$C$200,$B$4,Buchungen!$D$5:$D$200,$A13,Buchungen!$A$5:$A$200,C$27,Buchungen!$E$5:$E$200,"&lt;"&amp;TIME(18,0,0),Buchungen!$F$5:$F$200,"&gt;"&amp;TIME(16,0,0),Buchungen!$I$5:$I$200,"&lt;&gt;Storniert")&gt;0),$A13&amp;" ","")&amp;IF(AND($A14&lt;&gt;"",COUNTIFS(Buchungen!$C$5:$C$200,$B$4,Buchungen!$D$5:$D$200,$A14,Buchungen!$A$5:$A$200,C$27,Buchungen!$E$5:$E$200,"&lt;"&amp;TIME(18,0,0),Buchungen!$F$5:$F$200,"&gt;"&amp;TIME(16,0,0),Buchungen!$I$5:$I$200,"&lt;&gt;Storniert")&gt;0),$A14&amp;" ","")&amp;IF(AND($A15&lt;&gt;"",COUNTIFS(Buchungen!$C$5:$C$200,$B$4,Buchungen!$D$5:$D$200,$A15,Buchungen!$A$5:$A$200,C$27,Buchungen!$E$5:$E$200,"&lt;"&amp;TIME(18,0,0),Buchungen!$F$5:$F$200,"&gt;"&amp;TIME(16,0,0),Buchungen!$I$5:$I$200,"&lt;&gt;Storniert")&gt;0),$A15&amp;" ","")&amp;IF(AND($A16&lt;&gt;"",COUNTIFS(Buchungen!$C$5:$C$200,$B$4,Buchungen!$D$5:$D$200,$A16,Buchungen!$A$5:$A$200,C$27,Buchungen!$E$5:$E$200,"&lt;"&amp;TIME(18,0,0),Buchungen!$F$5:$F$200,"&gt;"&amp;TIME(16,0,0),Buchungen!$I$5:$I$200,"&lt;&gt;Storniert")&gt;0),$A16&amp;" ","")&amp;IF(AND($A17&lt;&gt;"",COUNTIFS(Buchungen!$C$5:$C$200,$B$4,Buchungen!$D$5:$D$200,$A17,Buchungen!$A$5:$A$200,C$27,Buchungen!$E$5:$E$200,"&lt;"&amp;TIME(18,0,0),Buchungen!$F$5:$F$200,"&gt;"&amp;TIME(16,0,0),Buchungen!$I$5:$I$200,"&lt;&gt;Storniert")&gt;0),$A17&amp;" ","")&amp;IF(AND($A18&lt;&gt;"",COUNTIFS(Buchungen!$C$5:$C$200,$B$4,Buchungen!$D$5:$D$200,$A18,Buchungen!$A$5:$A$200,C$27,Buchungen!$E$5:$E$200,"&lt;"&amp;TIME(18,0,0),Buchungen!$F$5:$F$200,"&gt;"&amp;TIME(16,0,0),Buchungen!$I$5:$I$200,"&lt;&gt;Storniert")&gt;0),$A18&amp;" ","")&amp;IF(AND($A19&lt;&gt;"",COUNTIFS(Buchungen!$C$5:$C$200,$B$4,Buchungen!$D$5:$D$200,$A19,Buchungen!$A$5:$A$200,C$27,Buchungen!$E$5:$E$200,"&lt;"&amp;TIME(18,0,0),Buchungen!$F$5:$F$200,"&gt;"&amp;TIME(16,0,0),Buchungen!$I$5:$I$200,"&lt;&gt;Storniert")&gt;0),$A19&amp;" ","")&amp;IF(AND($A20&lt;&gt;"",COUNTIFS(Buchungen!$C$5:$C$200,$B$4,Buchungen!$D$5:$D$200,$A20,Buchungen!$A$5:$A$200,C$27,Buchungen!$E$5:$E$200,"&lt;"&amp;TIME(18,0,0),Buchungen!$F$5:$F$200,"&gt;"&amp;TIME(16,0,0),Buchungen!$I$5:$I$200,"&lt;&gt;Storniert")&gt;0),$A20&amp;" ","")))</f>
        <v/>
      </c>
      <c r="D30" s="39">
        <f>IF(D$27="","",TRIM(IF(AND($A9&lt;&gt;"",COUNTIFS(Buchungen!$C$5:$C$200,$B$4,Buchungen!$D$5:$D$200,$A9,Buchungen!$A$5:$A$200,D$27,Buchungen!$E$5:$E$200,"&lt;"&amp;TIME(18,0,0),Buchungen!$F$5:$F$200,"&gt;"&amp;TIME(16,0,0),Buchungen!$I$5:$I$200,"&lt;&gt;Storniert")&gt;0),$A9&amp;" ","")&amp;IF(AND($A10&lt;&gt;"",COUNTIFS(Buchungen!$C$5:$C$200,$B$4,Buchungen!$D$5:$D$200,$A10,Buchungen!$A$5:$A$200,D$27,Buchungen!$E$5:$E$200,"&lt;"&amp;TIME(18,0,0),Buchungen!$F$5:$F$200,"&gt;"&amp;TIME(16,0,0),Buchungen!$I$5:$I$200,"&lt;&gt;Storniert")&gt;0),$A10&amp;" ","")&amp;IF(AND($A11&lt;&gt;"",COUNTIFS(Buchungen!$C$5:$C$200,$B$4,Buchungen!$D$5:$D$200,$A11,Buchungen!$A$5:$A$200,D$27,Buchungen!$E$5:$E$200,"&lt;"&amp;TIME(18,0,0),Buchungen!$F$5:$F$200,"&gt;"&amp;TIME(16,0,0),Buchungen!$I$5:$I$200,"&lt;&gt;Storniert")&gt;0),$A11&amp;" ","")&amp;IF(AND($A12&lt;&gt;"",COUNTIFS(Buchungen!$C$5:$C$200,$B$4,Buchungen!$D$5:$D$200,$A12,Buchungen!$A$5:$A$200,D$27,Buchungen!$E$5:$E$200,"&lt;"&amp;TIME(18,0,0),Buchungen!$F$5:$F$200,"&gt;"&amp;TIME(16,0,0),Buchungen!$I$5:$I$200,"&lt;&gt;Storniert")&gt;0),$A12&amp;" ","")&amp;IF(AND($A13&lt;&gt;"",COUNTIFS(Buchungen!$C$5:$C$200,$B$4,Buchungen!$D$5:$D$200,$A13,Buchungen!$A$5:$A$200,D$27,Buchungen!$E$5:$E$200,"&lt;"&amp;TIME(18,0,0),Buchungen!$F$5:$F$200,"&gt;"&amp;TIME(16,0,0),Buchungen!$I$5:$I$200,"&lt;&gt;Storniert")&gt;0),$A13&amp;" ","")&amp;IF(AND($A14&lt;&gt;"",COUNTIFS(Buchungen!$C$5:$C$200,$B$4,Buchungen!$D$5:$D$200,$A14,Buchungen!$A$5:$A$200,D$27,Buchungen!$E$5:$E$200,"&lt;"&amp;TIME(18,0,0),Buchungen!$F$5:$F$200,"&gt;"&amp;TIME(16,0,0),Buchungen!$I$5:$I$200,"&lt;&gt;Storniert")&gt;0),$A14&amp;" ","")&amp;IF(AND($A15&lt;&gt;"",COUNTIFS(Buchungen!$C$5:$C$200,$B$4,Buchungen!$D$5:$D$200,$A15,Buchungen!$A$5:$A$200,D$27,Buchungen!$E$5:$E$200,"&lt;"&amp;TIME(18,0,0),Buchungen!$F$5:$F$200,"&gt;"&amp;TIME(16,0,0),Buchungen!$I$5:$I$200,"&lt;&gt;Storniert")&gt;0),$A15&amp;" ","")&amp;IF(AND($A16&lt;&gt;"",COUNTIFS(Buchungen!$C$5:$C$200,$B$4,Buchungen!$D$5:$D$200,$A16,Buchungen!$A$5:$A$200,D$27,Buchungen!$E$5:$E$200,"&lt;"&amp;TIME(18,0,0),Buchungen!$F$5:$F$200,"&gt;"&amp;TIME(16,0,0),Buchungen!$I$5:$I$200,"&lt;&gt;Storniert")&gt;0),$A16&amp;" ","")&amp;IF(AND($A17&lt;&gt;"",COUNTIFS(Buchungen!$C$5:$C$200,$B$4,Buchungen!$D$5:$D$200,$A17,Buchungen!$A$5:$A$200,D$27,Buchungen!$E$5:$E$200,"&lt;"&amp;TIME(18,0,0),Buchungen!$F$5:$F$200,"&gt;"&amp;TIME(16,0,0),Buchungen!$I$5:$I$200,"&lt;&gt;Storniert")&gt;0),$A17&amp;" ","")&amp;IF(AND($A18&lt;&gt;"",COUNTIFS(Buchungen!$C$5:$C$200,$B$4,Buchungen!$D$5:$D$200,$A18,Buchungen!$A$5:$A$200,D$27,Buchungen!$E$5:$E$200,"&lt;"&amp;TIME(18,0,0),Buchungen!$F$5:$F$200,"&gt;"&amp;TIME(16,0,0),Buchungen!$I$5:$I$200,"&lt;&gt;Storniert")&gt;0),$A18&amp;" ","")&amp;IF(AND($A19&lt;&gt;"",COUNTIFS(Buchungen!$C$5:$C$200,$B$4,Buchungen!$D$5:$D$200,$A19,Buchungen!$A$5:$A$200,D$27,Buchungen!$E$5:$E$200,"&lt;"&amp;TIME(18,0,0),Buchungen!$F$5:$F$200,"&gt;"&amp;TIME(16,0,0),Buchungen!$I$5:$I$200,"&lt;&gt;Storniert")&gt;0),$A19&amp;" ","")&amp;IF(AND($A20&lt;&gt;"",COUNTIFS(Buchungen!$C$5:$C$200,$B$4,Buchungen!$D$5:$D$200,$A20,Buchungen!$A$5:$A$200,D$27,Buchungen!$E$5:$E$200,"&lt;"&amp;TIME(18,0,0),Buchungen!$F$5:$F$200,"&gt;"&amp;TIME(16,0,0),Buchungen!$I$5:$I$200,"&lt;&gt;Storniert")&gt;0),$A20&amp;" ","")))</f>
        <v/>
      </c>
      <c r="E30" s="39">
        <f>IF(E$27="","",TRIM(IF(AND($A9&lt;&gt;"",COUNTIFS(Buchungen!$C$5:$C$200,$B$4,Buchungen!$D$5:$D$200,$A9,Buchungen!$A$5:$A$200,E$27,Buchungen!$E$5:$E$200,"&lt;"&amp;TIME(18,0,0),Buchungen!$F$5:$F$200,"&gt;"&amp;TIME(16,0,0),Buchungen!$I$5:$I$200,"&lt;&gt;Storniert")&gt;0),$A9&amp;" ","")&amp;IF(AND($A10&lt;&gt;"",COUNTIFS(Buchungen!$C$5:$C$200,$B$4,Buchungen!$D$5:$D$200,$A10,Buchungen!$A$5:$A$200,E$27,Buchungen!$E$5:$E$200,"&lt;"&amp;TIME(18,0,0),Buchungen!$F$5:$F$200,"&gt;"&amp;TIME(16,0,0),Buchungen!$I$5:$I$200,"&lt;&gt;Storniert")&gt;0),$A10&amp;" ","")&amp;IF(AND($A11&lt;&gt;"",COUNTIFS(Buchungen!$C$5:$C$200,$B$4,Buchungen!$D$5:$D$200,$A11,Buchungen!$A$5:$A$200,E$27,Buchungen!$E$5:$E$200,"&lt;"&amp;TIME(18,0,0),Buchungen!$F$5:$F$200,"&gt;"&amp;TIME(16,0,0),Buchungen!$I$5:$I$200,"&lt;&gt;Storniert")&gt;0),$A11&amp;" ","")&amp;IF(AND($A12&lt;&gt;"",COUNTIFS(Buchungen!$C$5:$C$200,$B$4,Buchungen!$D$5:$D$200,$A12,Buchungen!$A$5:$A$200,E$27,Buchungen!$E$5:$E$200,"&lt;"&amp;TIME(18,0,0),Buchungen!$F$5:$F$200,"&gt;"&amp;TIME(16,0,0),Buchungen!$I$5:$I$200,"&lt;&gt;Storniert")&gt;0),$A12&amp;" ","")&amp;IF(AND($A13&lt;&gt;"",COUNTIFS(Buchungen!$C$5:$C$200,$B$4,Buchungen!$D$5:$D$200,$A13,Buchungen!$A$5:$A$200,E$27,Buchungen!$E$5:$E$200,"&lt;"&amp;TIME(18,0,0),Buchungen!$F$5:$F$200,"&gt;"&amp;TIME(16,0,0),Buchungen!$I$5:$I$200,"&lt;&gt;Storniert")&gt;0),$A13&amp;" ","")&amp;IF(AND($A14&lt;&gt;"",COUNTIFS(Buchungen!$C$5:$C$200,$B$4,Buchungen!$D$5:$D$200,$A14,Buchungen!$A$5:$A$200,E$27,Buchungen!$E$5:$E$200,"&lt;"&amp;TIME(18,0,0),Buchungen!$F$5:$F$200,"&gt;"&amp;TIME(16,0,0),Buchungen!$I$5:$I$200,"&lt;&gt;Storniert")&gt;0),$A14&amp;" ","")&amp;IF(AND($A15&lt;&gt;"",COUNTIFS(Buchungen!$C$5:$C$200,$B$4,Buchungen!$D$5:$D$200,$A15,Buchungen!$A$5:$A$200,E$27,Buchungen!$E$5:$E$200,"&lt;"&amp;TIME(18,0,0),Buchungen!$F$5:$F$200,"&gt;"&amp;TIME(16,0,0),Buchungen!$I$5:$I$200,"&lt;&gt;Storniert")&gt;0),$A15&amp;" ","")&amp;IF(AND($A16&lt;&gt;"",COUNTIFS(Buchungen!$C$5:$C$200,$B$4,Buchungen!$D$5:$D$200,$A16,Buchungen!$A$5:$A$200,E$27,Buchungen!$E$5:$E$200,"&lt;"&amp;TIME(18,0,0),Buchungen!$F$5:$F$200,"&gt;"&amp;TIME(16,0,0),Buchungen!$I$5:$I$200,"&lt;&gt;Storniert")&gt;0),$A16&amp;" ","")&amp;IF(AND($A17&lt;&gt;"",COUNTIFS(Buchungen!$C$5:$C$200,$B$4,Buchungen!$D$5:$D$200,$A17,Buchungen!$A$5:$A$200,E$27,Buchungen!$E$5:$E$200,"&lt;"&amp;TIME(18,0,0),Buchungen!$F$5:$F$200,"&gt;"&amp;TIME(16,0,0),Buchungen!$I$5:$I$200,"&lt;&gt;Storniert")&gt;0),$A17&amp;" ","")&amp;IF(AND($A18&lt;&gt;"",COUNTIFS(Buchungen!$C$5:$C$200,$B$4,Buchungen!$D$5:$D$200,$A18,Buchungen!$A$5:$A$200,E$27,Buchungen!$E$5:$E$200,"&lt;"&amp;TIME(18,0,0),Buchungen!$F$5:$F$200,"&gt;"&amp;TIME(16,0,0),Buchungen!$I$5:$I$200,"&lt;&gt;Storniert")&gt;0),$A18&amp;" ","")&amp;IF(AND($A19&lt;&gt;"",COUNTIFS(Buchungen!$C$5:$C$200,$B$4,Buchungen!$D$5:$D$200,$A19,Buchungen!$A$5:$A$200,E$27,Buchungen!$E$5:$E$200,"&lt;"&amp;TIME(18,0,0),Buchungen!$F$5:$F$200,"&gt;"&amp;TIME(16,0,0),Buchungen!$I$5:$I$200,"&lt;&gt;Storniert")&gt;0),$A19&amp;" ","")&amp;IF(AND($A20&lt;&gt;"",COUNTIFS(Buchungen!$C$5:$C$200,$B$4,Buchungen!$D$5:$D$200,$A20,Buchungen!$A$5:$A$200,E$27,Buchungen!$E$5:$E$200,"&lt;"&amp;TIME(18,0,0),Buchungen!$F$5:$F$200,"&gt;"&amp;TIME(16,0,0),Buchungen!$I$5:$I$200,"&lt;&gt;Storniert")&gt;0),$A20&amp;" ","")))</f>
        <v/>
      </c>
      <c r="F30" s="39">
        <f>IF(F$27="","",TRIM(IF(AND($A9&lt;&gt;"",COUNTIFS(Buchungen!$C$5:$C$200,$B$4,Buchungen!$D$5:$D$200,$A9,Buchungen!$A$5:$A$200,F$27,Buchungen!$E$5:$E$200,"&lt;"&amp;TIME(18,0,0),Buchungen!$F$5:$F$200,"&gt;"&amp;TIME(16,0,0),Buchungen!$I$5:$I$200,"&lt;&gt;Storniert")&gt;0),$A9&amp;" ","")&amp;IF(AND($A10&lt;&gt;"",COUNTIFS(Buchungen!$C$5:$C$200,$B$4,Buchungen!$D$5:$D$200,$A10,Buchungen!$A$5:$A$200,F$27,Buchungen!$E$5:$E$200,"&lt;"&amp;TIME(18,0,0),Buchungen!$F$5:$F$200,"&gt;"&amp;TIME(16,0,0),Buchungen!$I$5:$I$200,"&lt;&gt;Storniert")&gt;0),$A10&amp;" ","")&amp;IF(AND($A11&lt;&gt;"",COUNTIFS(Buchungen!$C$5:$C$200,$B$4,Buchungen!$D$5:$D$200,$A11,Buchungen!$A$5:$A$200,F$27,Buchungen!$E$5:$E$200,"&lt;"&amp;TIME(18,0,0),Buchungen!$F$5:$F$200,"&gt;"&amp;TIME(16,0,0),Buchungen!$I$5:$I$200,"&lt;&gt;Storniert")&gt;0),$A11&amp;" ","")&amp;IF(AND($A12&lt;&gt;"",COUNTIFS(Buchungen!$C$5:$C$200,$B$4,Buchungen!$D$5:$D$200,$A12,Buchungen!$A$5:$A$200,F$27,Buchungen!$E$5:$E$200,"&lt;"&amp;TIME(18,0,0),Buchungen!$F$5:$F$200,"&gt;"&amp;TIME(16,0,0),Buchungen!$I$5:$I$200,"&lt;&gt;Storniert")&gt;0),$A12&amp;" ","")&amp;IF(AND($A13&lt;&gt;"",COUNTIFS(Buchungen!$C$5:$C$200,$B$4,Buchungen!$D$5:$D$200,$A13,Buchungen!$A$5:$A$200,F$27,Buchungen!$E$5:$E$200,"&lt;"&amp;TIME(18,0,0),Buchungen!$F$5:$F$200,"&gt;"&amp;TIME(16,0,0),Buchungen!$I$5:$I$200,"&lt;&gt;Storniert")&gt;0),$A13&amp;" ","")&amp;IF(AND($A14&lt;&gt;"",COUNTIFS(Buchungen!$C$5:$C$200,$B$4,Buchungen!$D$5:$D$200,$A14,Buchungen!$A$5:$A$200,F$27,Buchungen!$E$5:$E$200,"&lt;"&amp;TIME(18,0,0),Buchungen!$F$5:$F$200,"&gt;"&amp;TIME(16,0,0),Buchungen!$I$5:$I$200,"&lt;&gt;Storniert")&gt;0),$A14&amp;" ","")&amp;IF(AND($A15&lt;&gt;"",COUNTIFS(Buchungen!$C$5:$C$200,$B$4,Buchungen!$D$5:$D$200,$A15,Buchungen!$A$5:$A$200,F$27,Buchungen!$E$5:$E$200,"&lt;"&amp;TIME(18,0,0),Buchungen!$F$5:$F$200,"&gt;"&amp;TIME(16,0,0),Buchungen!$I$5:$I$200,"&lt;&gt;Storniert")&gt;0),$A15&amp;" ","")&amp;IF(AND($A16&lt;&gt;"",COUNTIFS(Buchungen!$C$5:$C$200,$B$4,Buchungen!$D$5:$D$200,$A16,Buchungen!$A$5:$A$200,F$27,Buchungen!$E$5:$E$200,"&lt;"&amp;TIME(18,0,0),Buchungen!$F$5:$F$200,"&gt;"&amp;TIME(16,0,0),Buchungen!$I$5:$I$200,"&lt;&gt;Storniert")&gt;0),$A16&amp;" ","")&amp;IF(AND($A17&lt;&gt;"",COUNTIFS(Buchungen!$C$5:$C$200,$B$4,Buchungen!$D$5:$D$200,$A17,Buchungen!$A$5:$A$200,F$27,Buchungen!$E$5:$E$200,"&lt;"&amp;TIME(18,0,0),Buchungen!$F$5:$F$200,"&gt;"&amp;TIME(16,0,0),Buchungen!$I$5:$I$200,"&lt;&gt;Storniert")&gt;0),$A17&amp;" ","")&amp;IF(AND($A18&lt;&gt;"",COUNTIFS(Buchungen!$C$5:$C$200,$B$4,Buchungen!$D$5:$D$200,$A18,Buchungen!$A$5:$A$200,F$27,Buchungen!$E$5:$E$200,"&lt;"&amp;TIME(18,0,0),Buchungen!$F$5:$F$200,"&gt;"&amp;TIME(16,0,0),Buchungen!$I$5:$I$200,"&lt;&gt;Storniert")&gt;0),$A18&amp;" ","")&amp;IF(AND($A19&lt;&gt;"",COUNTIFS(Buchungen!$C$5:$C$200,$B$4,Buchungen!$D$5:$D$200,$A19,Buchungen!$A$5:$A$200,F$27,Buchungen!$E$5:$E$200,"&lt;"&amp;TIME(18,0,0),Buchungen!$F$5:$F$200,"&gt;"&amp;TIME(16,0,0),Buchungen!$I$5:$I$200,"&lt;&gt;Storniert")&gt;0),$A19&amp;" ","")&amp;IF(AND($A20&lt;&gt;"",COUNTIFS(Buchungen!$C$5:$C$200,$B$4,Buchungen!$D$5:$D$200,$A20,Buchungen!$A$5:$A$200,F$27,Buchungen!$E$5:$E$200,"&lt;"&amp;TIME(18,0,0),Buchungen!$F$5:$F$200,"&gt;"&amp;TIME(16,0,0),Buchungen!$I$5:$I$200,"&lt;&gt;Storniert")&gt;0),$A20&amp;" ","")))</f>
        <v/>
      </c>
      <c r="G30" s="39">
        <f>IF(G$27="","",TRIM(IF(AND($A9&lt;&gt;"",COUNTIFS(Buchungen!$C$5:$C$200,$B$4,Buchungen!$D$5:$D$200,$A9,Buchungen!$A$5:$A$200,G$27,Buchungen!$E$5:$E$200,"&lt;"&amp;TIME(18,0,0),Buchungen!$F$5:$F$200,"&gt;"&amp;TIME(16,0,0),Buchungen!$I$5:$I$200,"&lt;&gt;Storniert")&gt;0),$A9&amp;" ","")&amp;IF(AND($A10&lt;&gt;"",COUNTIFS(Buchungen!$C$5:$C$200,$B$4,Buchungen!$D$5:$D$200,$A10,Buchungen!$A$5:$A$200,G$27,Buchungen!$E$5:$E$200,"&lt;"&amp;TIME(18,0,0),Buchungen!$F$5:$F$200,"&gt;"&amp;TIME(16,0,0),Buchungen!$I$5:$I$200,"&lt;&gt;Storniert")&gt;0),$A10&amp;" ","")&amp;IF(AND($A11&lt;&gt;"",COUNTIFS(Buchungen!$C$5:$C$200,$B$4,Buchungen!$D$5:$D$200,$A11,Buchungen!$A$5:$A$200,G$27,Buchungen!$E$5:$E$200,"&lt;"&amp;TIME(18,0,0),Buchungen!$F$5:$F$200,"&gt;"&amp;TIME(16,0,0),Buchungen!$I$5:$I$200,"&lt;&gt;Storniert")&gt;0),$A11&amp;" ","")&amp;IF(AND($A12&lt;&gt;"",COUNTIFS(Buchungen!$C$5:$C$200,$B$4,Buchungen!$D$5:$D$200,$A12,Buchungen!$A$5:$A$200,G$27,Buchungen!$E$5:$E$200,"&lt;"&amp;TIME(18,0,0),Buchungen!$F$5:$F$200,"&gt;"&amp;TIME(16,0,0),Buchungen!$I$5:$I$200,"&lt;&gt;Storniert")&gt;0),$A12&amp;" ","")&amp;IF(AND($A13&lt;&gt;"",COUNTIFS(Buchungen!$C$5:$C$200,$B$4,Buchungen!$D$5:$D$200,$A13,Buchungen!$A$5:$A$200,G$27,Buchungen!$E$5:$E$200,"&lt;"&amp;TIME(18,0,0),Buchungen!$F$5:$F$200,"&gt;"&amp;TIME(16,0,0),Buchungen!$I$5:$I$200,"&lt;&gt;Storniert")&gt;0),$A13&amp;" ","")&amp;IF(AND($A14&lt;&gt;"",COUNTIFS(Buchungen!$C$5:$C$200,$B$4,Buchungen!$D$5:$D$200,$A14,Buchungen!$A$5:$A$200,G$27,Buchungen!$E$5:$E$200,"&lt;"&amp;TIME(18,0,0),Buchungen!$F$5:$F$200,"&gt;"&amp;TIME(16,0,0),Buchungen!$I$5:$I$200,"&lt;&gt;Storniert")&gt;0),$A14&amp;" ","")&amp;IF(AND($A15&lt;&gt;"",COUNTIFS(Buchungen!$C$5:$C$200,$B$4,Buchungen!$D$5:$D$200,$A15,Buchungen!$A$5:$A$200,G$27,Buchungen!$E$5:$E$200,"&lt;"&amp;TIME(18,0,0),Buchungen!$F$5:$F$200,"&gt;"&amp;TIME(16,0,0),Buchungen!$I$5:$I$200,"&lt;&gt;Storniert")&gt;0),$A15&amp;" ","")&amp;IF(AND($A16&lt;&gt;"",COUNTIFS(Buchungen!$C$5:$C$200,$B$4,Buchungen!$D$5:$D$200,$A16,Buchungen!$A$5:$A$200,G$27,Buchungen!$E$5:$E$200,"&lt;"&amp;TIME(18,0,0),Buchungen!$F$5:$F$200,"&gt;"&amp;TIME(16,0,0),Buchungen!$I$5:$I$200,"&lt;&gt;Storniert")&gt;0),$A16&amp;" ","")&amp;IF(AND($A17&lt;&gt;"",COUNTIFS(Buchungen!$C$5:$C$200,$B$4,Buchungen!$D$5:$D$200,$A17,Buchungen!$A$5:$A$200,G$27,Buchungen!$E$5:$E$200,"&lt;"&amp;TIME(18,0,0),Buchungen!$F$5:$F$200,"&gt;"&amp;TIME(16,0,0),Buchungen!$I$5:$I$200,"&lt;&gt;Storniert")&gt;0),$A17&amp;" ","")&amp;IF(AND($A18&lt;&gt;"",COUNTIFS(Buchungen!$C$5:$C$200,$B$4,Buchungen!$D$5:$D$200,$A18,Buchungen!$A$5:$A$200,G$27,Buchungen!$E$5:$E$200,"&lt;"&amp;TIME(18,0,0),Buchungen!$F$5:$F$200,"&gt;"&amp;TIME(16,0,0),Buchungen!$I$5:$I$200,"&lt;&gt;Storniert")&gt;0),$A18&amp;" ","")&amp;IF(AND($A19&lt;&gt;"",COUNTIFS(Buchungen!$C$5:$C$200,$B$4,Buchungen!$D$5:$D$200,$A19,Buchungen!$A$5:$A$200,G$27,Buchungen!$E$5:$E$200,"&lt;"&amp;TIME(18,0,0),Buchungen!$F$5:$F$200,"&gt;"&amp;TIME(16,0,0),Buchungen!$I$5:$I$200,"&lt;&gt;Storniert")&gt;0),$A19&amp;" ","")&amp;IF(AND($A20&lt;&gt;"",COUNTIFS(Buchungen!$C$5:$C$200,$B$4,Buchungen!$D$5:$D$200,$A20,Buchungen!$A$5:$A$200,G$27,Buchungen!$E$5:$E$200,"&lt;"&amp;TIME(18,0,0),Buchungen!$F$5:$F$200,"&gt;"&amp;TIME(16,0,0),Buchungen!$I$5:$I$200,"&lt;&gt;Storniert")&gt;0),$A20&amp;" ","")))</f>
        <v/>
      </c>
      <c r="H30" s="39">
        <f>IF(H$27="","",TRIM(IF(AND($A9&lt;&gt;"",COUNTIFS(Buchungen!$C$5:$C$200,$B$4,Buchungen!$D$5:$D$200,$A9,Buchungen!$A$5:$A$200,H$27,Buchungen!$E$5:$E$200,"&lt;"&amp;TIME(18,0,0),Buchungen!$F$5:$F$200,"&gt;"&amp;TIME(16,0,0),Buchungen!$I$5:$I$200,"&lt;&gt;Storniert")&gt;0),$A9&amp;" ","")&amp;IF(AND($A10&lt;&gt;"",COUNTIFS(Buchungen!$C$5:$C$200,$B$4,Buchungen!$D$5:$D$200,$A10,Buchungen!$A$5:$A$200,H$27,Buchungen!$E$5:$E$200,"&lt;"&amp;TIME(18,0,0),Buchungen!$F$5:$F$200,"&gt;"&amp;TIME(16,0,0),Buchungen!$I$5:$I$200,"&lt;&gt;Storniert")&gt;0),$A10&amp;" ","")&amp;IF(AND($A11&lt;&gt;"",COUNTIFS(Buchungen!$C$5:$C$200,$B$4,Buchungen!$D$5:$D$200,$A11,Buchungen!$A$5:$A$200,H$27,Buchungen!$E$5:$E$200,"&lt;"&amp;TIME(18,0,0),Buchungen!$F$5:$F$200,"&gt;"&amp;TIME(16,0,0),Buchungen!$I$5:$I$200,"&lt;&gt;Storniert")&gt;0),$A11&amp;" ","")&amp;IF(AND($A12&lt;&gt;"",COUNTIFS(Buchungen!$C$5:$C$200,$B$4,Buchungen!$D$5:$D$200,$A12,Buchungen!$A$5:$A$200,H$27,Buchungen!$E$5:$E$200,"&lt;"&amp;TIME(18,0,0),Buchungen!$F$5:$F$200,"&gt;"&amp;TIME(16,0,0),Buchungen!$I$5:$I$200,"&lt;&gt;Storniert")&gt;0),$A12&amp;" ","")&amp;IF(AND($A13&lt;&gt;"",COUNTIFS(Buchungen!$C$5:$C$200,$B$4,Buchungen!$D$5:$D$200,$A13,Buchungen!$A$5:$A$200,H$27,Buchungen!$E$5:$E$200,"&lt;"&amp;TIME(18,0,0),Buchungen!$F$5:$F$200,"&gt;"&amp;TIME(16,0,0),Buchungen!$I$5:$I$200,"&lt;&gt;Storniert")&gt;0),$A13&amp;" ","")&amp;IF(AND($A14&lt;&gt;"",COUNTIFS(Buchungen!$C$5:$C$200,$B$4,Buchungen!$D$5:$D$200,$A14,Buchungen!$A$5:$A$200,H$27,Buchungen!$E$5:$E$200,"&lt;"&amp;TIME(18,0,0),Buchungen!$F$5:$F$200,"&gt;"&amp;TIME(16,0,0),Buchungen!$I$5:$I$200,"&lt;&gt;Storniert")&gt;0),$A14&amp;" ","")&amp;IF(AND($A15&lt;&gt;"",COUNTIFS(Buchungen!$C$5:$C$200,$B$4,Buchungen!$D$5:$D$200,$A15,Buchungen!$A$5:$A$200,H$27,Buchungen!$E$5:$E$200,"&lt;"&amp;TIME(18,0,0),Buchungen!$F$5:$F$200,"&gt;"&amp;TIME(16,0,0),Buchungen!$I$5:$I$200,"&lt;&gt;Storniert")&gt;0),$A15&amp;" ","")&amp;IF(AND($A16&lt;&gt;"",COUNTIFS(Buchungen!$C$5:$C$200,$B$4,Buchungen!$D$5:$D$200,$A16,Buchungen!$A$5:$A$200,H$27,Buchungen!$E$5:$E$200,"&lt;"&amp;TIME(18,0,0),Buchungen!$F$5:$F$200,"&gt;"&amp;TIME(16,0,0),Buchungen!$I$5:$I$200,"&lt;&gt;Storniert")&gt;0),$A16&amp;" ","")&amp;IF(AND($A17&lt;&gt;"",COUNTIFS(Buchungen!$C$5:$C$200,$B$4,Buchungen!$D$5:$D$200,$A17,Buchungen!$A$5:$A$200,H$27,Buchungen!$E$5:$E$200,"&lt;"&amp;TIME(18,0,0),Buchungen!$F$5:$F$200,"&gt;"&amp;TIME(16,0,0),Buchungen!$I$5:$I$200,"&lt;&gt;Storniert")&gt;0),$A17&amp;" ","")&amp;IF(AND($A18&lt;&gt;"",COUNTIFS(Buchungen!$C$5:$C$200,$B$4,Buchungen!$D$5:$D$200,$A18,Buchungen!$A$5:$A$200,H$27,Buchungen!$E$5:$E$200,"&lt;"&amp;TIME(18,0,0),Buchungen!$F$5:$F$200,"&gt;"&amp;TIME(16,0,0),Buchungen!$I$5:$I$200,"&lt;&gt;Storniert")&gt;0),$A18&amp;" ","")&amp;IF(AND($A19&lt;&gt;"",COUNTIFS(Buchungen!$C$5:$C$200,$B$4,Buchungen!$D$5:$D$200,$A19,Buchungen!$A$5:$A$200,H$27,Buchungen!$E$5:$E$200,"&lt;"&amp;TIME(18,0,0),Buchungen!$F$5:$F$200,"&gt;"&amp;TIME(16,0,0),Buchungen!$I$5:$I$200,"&lt;&gt;Storniert")&gt;0),$A19&amp;" ","")&amp;IF(AND($A20&lt;&gt;"",COUNTIFS(Buchungen!$C$5:$C$200,$B$4,Buchungen!$D$5:$D$200,$A20,Buchungen!$A$5:$A$200,H$27,Buchungen!$E$5:$E$200,"&lt;"&amp;TIME(18,0,0),Buchungen!$F$5:$F$200,"&gt;"&amp;TIME(16,0,0),Buchungen!$I$5:$I$200,"&lt;&gt;Storniert")&gt;0),$A20&amp;" ","")))</f>
        <v/>
      </c>
    </row>
    <row r="31" ht="22" customHeight="1">
      <c r="A31" s="56" t="inlineStr">
        <is>
          <t>17:00–19:00</t>
        </is>
      </c>
      <c r="B31" s="39">
        <f>IF(B$27="","",TRIM(IF(AND($A9&lt;&gt;"",COUNTIFS(Buchungen!$C$5:$C$200,$B$4,Buchungen!$D$5:$D$200,$A9,Buchungen!$A$5:$A$200,B$27,Buchungen!$E$5:$E$200,"&lt;"&amp;TIME(19,0,0),Buchungen!$F$5:$F$200,"&gt;"&amp;TIME(17,0,0),Buchungen!$I$5:$I$200,"&lt;&gt;Storniert")&gt;0),$A9&amp;" ","")&amp;IF(AND($A10&lt;&gt;"",COUNTIFS(Buchungen!$C$5:$C$200,$B$4,Buchungen!$D$5:$D$200,$A10,Buchungen!$A$5:$A$200,B$27,Buchungen!$E$5:$E$200,"&lt;"&amp;TIME(19,0,0),Buchungen!$F$5:$F$200,"&gt;"&amp;TIME(17,0,0),Buchungen!$I$5:$I$200,"&lt;&gt;Storniert")&gt;0),$A10&amp;" ","")&amp;IF(AND($A11&lt;&gt;"",COUNTIFS(Buchungen!$C$5:$C$200,$B$4,Buchungen!$D$5:$D$200,$A11,Buchungen!$A$5:$A$200,B$27,Buchungen!$E$5:$E$200,"&lt;"&amp;TIME(19,0,0),Buchungen!$F$5:$F$200,"&gt;"&amp;TIME(17,0,0),Buchungen!$I$5:$I$200,"&lt;&gt;Storniert")&gt;0),$A11&amp;" ","")&amp;IF(AND($A12&lt;&gt;"",COUNTIFS(Buchungen!$C$5:$C$200,$B$4,Buchungen!$D$5:$D$200,$A12,Buchungen!$A$5:$A$200,B$27,Buchungen!$E$5:$E$200,"&lt;"&amp;TIME(19,0,0),Buchungen!$F$5:$F$200,"&gt;"&amp;TIME(17,0,0),Buchungen!$I$5:$I$200,"&lt;&gt;Storniert")&gt;0),$A12&amp;" ","")&amp;IF(AND($A13&lt;&gt;"",COUNTIFS(Buchungen!$C$5:$C$200,$B$4,Buchungen!$D$5:$D$200,$A13,Buchungen!$A$5:$A$200,B$27,Buchungen!$E$5:$E$200,"&lt;"&amp;TIME(19,0,0),Buchungen!$F$5:$F$200,"&gt;"&amp;TIME(17,0,0),Buchungen!$I$5:$I$200,"&lt;&gt;Storniert")&gt;0),$A13&amp;" ","")&amp;IF(AND($A14&lt;&gt;"",COUNTIFS(Buchungen!$C$5:$C$200,$B$4,Buchungen!$D$5:$D$200,$A14,Buchungen!$A$5:$A$200,B$27,Buchungen!$E$5:$E$200,"&lt;"&amp;TIME(19,0,0),Buchungen!$F$5:$F$200,"&gt;"&amp;TIME(17,0,0),Buchungen!$I$5:$I$200,"&lt;&gt;Storniert")&gt;0),$A14&amp;" ","")&amp;IF(AND($A15&lt;&gt;"",COUNTIFS(Buchungen!$C$5:$C$200,$B$4,Buchungen!$D$5:$D$200,$A15,Buchungen!$A$5:$A$200,B$27,Buchungen!$E$5:$E$200,"&lt;"&amp;TIME(19,0,0),Buchungen!$F$5:$F$200,"&gt;"&amp;TIME(17,0,0),Buchungen!$I$5:$I$200,"&lt;&gt;Storniert")&gt;0),$A15&amp;" ","")&amp;IF(AND($A16&lt;&gt;"",COUNTIFS(Buchungen!$C$5:$C$200,$B$4,Buchungen!$D$5:$D$200,$A16,Buchungen!$A$5:$A$200,B$27,Buchungen!$E$5:$E$200,"&lt;"&amp;TIME(19,0,0),Buchungen!$F$5:$F$200,"&gt;"&amp;TIME(17,0,0),Buchungen!$I$5:$I$200,"&lt;&gt;Storniert")&gt;0),$A16&amp;" ","")&amp;IF(AND($A17&lt;&gt;"",COUNTIFS(Buchungen!$C$5:$C$200,$B$4,Buchungen!$D$5:$D$200,$A17,Buchungen!$A$5:$A$200,B$27,Buchungen!$E$5:$E$200,"&lt;"&amp;TIME(19,0,0),Buchungen!$F$5:$F$200,"&gt;"&amp;TIME(17,0,0),Buchungen!$I$5:$I$200,"&lt;&gt;Storniert")&gt;0),$A17&amp;" ","")&amp;IF(AND($A18&lt;&gt;"",COUNTIFS(Buchungen!$C$5:$C$200,$B$4,Buchungen!$D$5:$D$200,$A18,Buchungen!$A$5:$A$200,B$27,Buchungen!$E$5:$E$200,"&lt;"&amp;TIME(19,0,0),Buchungen!$F$5:$F$200,"&gt;"&amp;TIME(17,0,0),Buchungen!$I$5:$I$200,"&lt;&gt;Storniert")&gt;0),$A18&amp;" ","")&amp;IF(AND($A19&lt;&gt;"",COUNTIFS(Buchungen!$C$5:$C$200,$B$4,Buchungen!$D$5:$D$200,$A19,Buchungen!$A$5:$A$200,B$27,Buchungen!$E$5:$E$200,"&lt;"&amp;TIME(19,0,0),Buchungen!$F$5:$F$200,"&gt;"&amp;TIME(17,0,0),Buchungen!$I$5:$I$200,"&lt;&gt;Storniert")&gt;0),$A19&amp;" ","")&amp;IF(AND($A20&lt;&gt;"",COUNTIFS(Buchungen!$C$5:$C$200,$B$4,Buchungen!$D$5:$D$200,$A20,Buchungen!$A$5:$A$200,B$27,Buchungen!$E$5:$E$200,"&lt;"&amp;TIME(19,0,0),Buchungen!$F$5:$F$200,"&gt;"&amp;TIME(17,0,0),Buchungen!$I$5:$I$200,"&lt;&gt;Storniert")&gt;0),$A20&amp;" ","")))</f>
        <v/>
      </c>
      <c r="C31" s="39">
        <f>IF(C$27="","",TRIM(IF(AND($A9&lt;&gt;"",COUNTIFS(Buchungen!$C$5:$C$200,$B$4,Buchungen!$D$5:$D$200,$A9,Buchungen!$A$5:$A$200,C$27,Buchungen!$E$5:$E$200,"&lt;"&amp;TIME(19,0,0),Buchungen!$F$5:$F$200,"&gt;"&amp;TIME(17,0,0),Buchungen!$I$5:$I$200,"&lt;&gt;Storniert")&gt;0),$A9&amp;" ","")&amp;IF(AND($A10&lt;&gt;"",COUNTIFS(Buchungen!$C$5:$C$200,$B$4,Buchungen!$D$5:$D$200,$A10,Buchungen!$A$5:$A$200,C$27,Buchungen!$E$5:$E$200,"&lt;"&amp;TIME(19,0,0),Buchungen!$F$5:$F$200,"&gt;"&amp;TIME(17,0,0),Buchungen!$I$5:$I$200,"&lt;&gt;Storniert")&gt;0),$A10&amp;" ","")&amp;IF(AND($A11&lt;&gt;"",COUNTIFS(Buchungen!$C$5:$C$200,$B$4,Buchungen!$D$5:$D$200,$A11,Buchungen!$A$5:$A$200,C$27,Buchungen!$E$5:$E$200,"&lt;"&amp;TIME(19,0,0),Buchungen!$F$5:$F$200,"&gt;"&amp;TIME(17,0,0),Buchungen!$I$5:$I$200,"&lt;&gt;Storniert")&gt;0),$A11&amp;" ","")&amp;IF(AND($A12&lt;&gt;"",COUNTIFS(Buchungen!$C$5:$C$200,$B$4,Buchungen!$D$5:$D$200,$A12,Buchungen!$A$5:$A$200,C$27,Buchungen!$E$5:$E$200,"&lt;"&amp;TIME(19,0,0),Buchungen!$F$5:$F$200,"&gt;"&amp;TIME(17,0,0),Buchungen!$I$5:$I$200,"&lt;&gt;Storniert")&gt;0),$A12&amp;" ","")&amp;IF(AND($A13&lt;&gt;"",COUNTIFS(Buchungen!$C$5:$C$200,$B$4,Buchungen!$D$5:$D$200,$A13,Buchungen!$A$5:$A$200,C$27,Buchungen!$E$5:$E$200,"&lt;"&amp;TIME(19,0,0),Buchungen!$F$5:$F$200,"&gt;"&amp;TIME(17,0,0),Buchungen!$I$5:$I$200,"&lt;&gt;Storniert")&gt;0),$A13&amp;" ","")&amp;IF(AND($A14&lt;&gt;"",COUNTIFS(Buchungen!$C$5:$C$200,$B$4,Buchungen!$D$5:$D$200,$A14,Buchungen!$A$5:$A$200,C$27,Buchungen!$E$5:$E$200,"&lt;"&amp;TIME(19,0,0),Buchungen!$F$5:$F$200,"&gt;"&amp;TIME(17,0,0),Buchungen!$I$5:$I$200,"&lt;&gt;Storniert")&gt;0),$A14&amp;" ","")&amp;IF(AND($A15&lt;&gt;"",COUNTIFS(Buchungen!$C$5:$C$200,$B$4,Buchungen!$D$5:$D$200,$A15,Buchungen!$A$5:$A$200,C$27,Buchungen!$E$5:$E$200,"&lt;"&amp;TIME(19,0,0),Buchungen!$F$5:$F$200,"&gt;"&amp;TIME(17,0,0),Buchungen!$I$5:$I$200,"&lt;&gt;Storniert")&gt;0),$A15&amp;" ","")&amp;IF(AND($A16&lt;&gt;"",COUNTIFS(Buchungen!$C$5:$C$200,$B$4,Buchungen!$D$5:$D$200,$A16,Buchungen!$A$5:$A$200,C$27,Buchungen!$E$5:$E$200,"&lt;"&amp;TIME(19,0,0),Buchungen!$F$5:$F$200,"&gt;"&amp;TIME(17,0,0),Buchungen!$I$5:$I$200,"&lt;&gt;Storniert")&gt;0),$A16&amp;" ","")&amp;IF(AND($A17&lt;&gt;"",COUNTIFS(Buchungen!$C$5:$C$200,$B$4,Buchungen!$D$5:$D$200,$A17,Buchungen!$A$5:$A$200,C$27,Buchungen!$E$5:$E$200,"&lt;"&amp;TIME(19,0,0),Buchungen!$F$5:$F$200,"&gt;"&amp;TIME(17,0,0),Buchungen!$I$5:$I$200,"&lt;&gt;Storniert")&gt;0),$A17&amp;" ","")&amp;IF(AND($A18&lt;&gt;"",COUNTIFS(Buchungen!$C$5:$C$200,$B$4,Buchungen!$D$5:$D$200,$A18,Buchungen!$A$5:$A$200,C$27,Buchungen!$E$5:$E$200,"&lt;"&amp;TIME(19,0,0),Buchungen!$F$5:$F$200,"&gt;"&amp;TIME(17,0,0),Buchungen!$I$5:$I$200,"&lt;&gt;Storniert")&gt;0),$A18&amp;" ","")&amp;IF(AND($A19&lt;&gt;"",COUNTIFS(Buchungen!$C$5:$C$200,$B$4,Buchungen!$D$5:$D$200,$A19,Buchungen!$A$5:$A$200,C$27,Buchungen!$E$5:$E$200,"&lt;"&amp;TIME(19,0,0),Buchungen!$F$5:$F$200,"&gt;"&amp;TIME(17,0,0),Buchungen!$I$5:$I$200,"&lt;&gt;Storniert")&gt;0),$A19&amp;" ","")&amp;IF(AND($A20&lt;&gt;"",COUNTIFS(Buchungen!$C$5:$C$200,$B$4,Buchungen!$D$5:$D$200,$A20,Buchungen!$A$5:$A$200,C$27,Buchungen!$E$5:$E$200,"&lt;"&amp;TIME(19,0,0),Buchungen!$F$5:$F$200,"&gt;"&amp;TIME(17,0,0),Buchungen!$I$5:$I$200,"&lt;&gt;Storniert")&gt;0),$A20&amp;" ","")))</f>
        <v/>
      </c>
      <c r="D31" s="39">
        <f>IF(D$27="","",TRIM(IF(AND($A9&lt;&gt;"",COUNTIFS(Buchungen!$C$5:$C$200,$B$4,Buchungen!$D$5:$D$200,$A9,Buchungen!$A$5:$A$200,D$27,Buchungen!$E$5:$E$200,"&lt;"&amp;TIME(19,0,0),Buchungen!$F$5:$F$200,"&gt;"&amp;TIME(17,0,0),Buchungen!$I$5:$I$200,"&lt;&gt;Storniert")&gt;0),$A9&amp;" ","")&amp;IF(AND($A10&lt;&gt;"",COUNTIFS(Buchungen!$C$5:$C$200,$B$4,Buchungen!$D$5:$D$200,$A10,Buchungen!$A$5:$A$200,D$27,Buchungen!$E$5:$E$200,"&lt;"&amp;TIME(19,0,0),Buchungen!$F$5:$F$200,"&gt;"&amp;TIME(17,0,0),Buchungen!$I$5:$I$200,"&lt;&gt;Storniert")&gt;0),$A10&amp;" ","")&amp;IF(AND($A11&lt;&gt;"",COUNTIFS(Buchungen!$C$5:$C$200,$B$4,Buchungen!$D$5:$D$200,$A11,Buchungen!$A$5:$A$200,D$27,Buchungen!$E$5:$E$200,"&lt;"&amp;TIME(19,0,0),Buchungen!$F$5:$F$200,"&gt;"&amp;TIME(17,0,0),Buchungen!$I$5:$I$200,"&lt;&gt;Storniert")&gt;0),$A11&amp;" ","")&amp;IF(AND($A12&lt;&gt;"",COUNTIFS(Buchungen!$C$5:$C$200,$B$4,Buchungen!$D$5:$D$200,$A12,Buchungen!$A$5:$A$200,D$27,Buchungen!$E$5:$E$200,"&lt;"&amp;TIME(19,0,0),Buchungen!$F$5:$F$200,"&gt;"&amp;TIME(17,0,0),Buchungen!$I$5:$I$200,"&lt;&gt;Storniert")&gt;0),$A12&amp;" ","")&amp;IF(AND($A13&lt;&gt;"",COUNTIFS(Buchungen!$C$5:$C$200,$B$4,Buchungen!$D$5:$D$200,$A13,Buchungen!$A$5:$A$200,D$27,Buchungen!$E$5:$E$200,"&lt;"&amp;TIME(19,0,0),Buchungen!$F$5:$F$200,"&gt;"&amp;TIME(17,0,0),Buchungen!$I$5:$I$200,"&lt;&gt;Storniert")&gt;0),$A13&amp;" ","")&amp;IF(AND($A14&lt;&gt;"",COUNTIFS(Buchungen!$C$5:$C$200,$B$4,Buchungen!$D$5:$D$200,$A14,Buchungen!$A$5:$A$200,D$27,Buchungen!$E$5:$E$200,"&lt;"&amp;TIME(19,0,0),Buchungen!$F$5:$F$200,"&gt;"&amp;TIME(17,0,0),Buchungen!$I$5:$I$200,"&lt;&gt;Storniert")&gt;0),$A14&amp;" ","")&amp;IF(AND($A15&lt;&gt;"",COUNTIFS(Buchungen!$C$5:$C$200,$B$4,Buchungen!$D$5:$D$200,$A15,Buchungen!$A$5:$A$200,D$27,Buchungen!$E$5:$E$200,"&lt;"&amp;TIME(19,0,0),Buchungen!$F$5:$F$200,"&gt;"&amp;TIME(17,0,0),Buchungen!$I$5:$I$200,"&lt;&gt;Storniert")&gt;0),$A15&amp;" ","")&amp;IF(AND($A16&lt;&gt;"",COUNTIFS(Buchungen!$C$5:$C$200,$B$4,Buchungen!$D$5:$D$200,$A16,Buchungen!$A$5:$A$200,D$27,Buchungen!$E$5:$E$200,"&lt;"&amp;TIME(19,0,0),Buchungen!$F$5:$F$200,"&gt;"&amp;TIME(17,0,0),Buchungen!$I$5:$I$200,"&lt;&gt;Storniert")&gt;0),$A16&amp;" ","")&amp;IF(AND($A17&lt;&gt;"",COUNTIFS(Buchungen!$C$5:$C$200,$B$4,Buchungen!$D$5:$D$200,$A17,Buchungen!$A$5:$A$200,D$27,Buchungen!$E$5:$E$200,"&lt;"&amp;TIME(19,0,0),Buchungen!$F$5:$F$200,"&gt;"&amp;TIME(17,0,0),Buchungen!$I$5:$I$200,"&lt;&gt;Storniert")&gt;0),$A17&amp;" ","")&amp;IF(AND($A18&lt;&gt;"",COUNTIFS(Buchungen!$C$5:$C$200,$B$4,Buchungen!$D$5:$D$200,$A18,Buchungen!$A$5:$A$200,D$27,Buchungen!$E$5:$E$200,"&lt;"&amp;TIME(19,0,0),Buchungen!$F$5:$F$200,"&gt;"&amp;TIME(17,0,0),Buchungen!$I$5:$I$200,"&lt;&gt;Storniert")&gt;0),$A18&amp;" ","")&amp;IF(AND($A19&lt;&gt;"",COUNTIFS(Buchungen!$C$5:$C$200,$B$4,Buchungen!$D$5:$D$200,$A19,Buchungen!$A$5:$A$200,D$27,Buchungen!$E$5:$E$200,"&lt;"&amp;TIME(19,0,0),Buchungen!$F$5:$F$200,"&gt;"&amp;TIME(17,0,0),Buchungen!$I$5:$I$200,"&lt;&gt;Storniert")&gt;0),$A19&amp;" ","")&amp;IF(AND($A20&lt;&gt;"",COUNTIFS(Buchungen!$C$5:$C$200,$B$4,Buchungen!$D$5:$D$200,$A20,Buchungen!$A$5:$A$200,D$27,Buchungen!$E$5:$E$200,"&lt;"&amp;TIME(19,0,0),Buchungen!$F$5:$F$200,"&gt;"&amp;TIME(17,0,0),Buchungen!$I$5:$I$200,"&lt;&gt;Storniert")&gt;0),$A20&amp;" ","")))</f>
        <v/>
      </c>
      <c r="E31" s="39">
        <f>IF(E$27="","",TRIM(IF(AND($A9&lt;&gt;"",COUNTIFS(Buchungen!$C$5:$C$200,$B$4,Buchungen!$D$5:$D$200,$A9,Buchungen!$A$5:$A$200,E$27,Buchungen!$E$5:$E$200,"&lt;"&amp;TIME(19,0,0),Buchungen!$F$5:$F$200,"&gt;"&amp;TIME(17,0,0),Buchungen!$I$5:$I$200,"&lt;&gt;Storniert")&gt;0),$A9&amp;" ","")&amp;IF(AND($A10&lt;&gt;"",COUNTIFS(Buchungen!$C$5:$C$200,$B$4,Buchungen!$D$5:$D$200,$A10,Buchungen!$A$5:$A$200,E$27,Buchungen!$E$5:$E$200,"&lt;"&amp;TIME(19,0,0),Buchungen!$F$5:$F$200,"&gt;"&amp;TIME(17,0,0),Buchungen!$I$5:$I$200,"&lt;&gt;Storniert")&gt;0),$A10&amp;" ","")&amp;IF(AND($A11&lt;&gt;"",COUNTIFS(Buchungen!$C$5:$C$200,$B$4,Buchungen!$D$5:$D$200,$A11,Buchungen!$A$5:$A$200,E$27,Buchungen!$E$5:$E$200,"&lt;"&amp;TIME(19,0,0),Buchungen!$F$5:$F$200,"&gt;"&amp;TIME(17,0,0),Buchungen!$I$5:$I$200,"&lt;&gt;Storniert")&gt;0),$A11&amp;" ","")&amp;IF(AND($A12&lt;&gt;"",COUNTIFS(Buchungen!$C$5:$C$200,$B$4,Buchungen!$D$5:$D$200,$A12,Buchungen!$A$5:$A$200,E$27,Buchungen!$E$5:$E$200,"&lt;"&amp;TIME(19,0,0),Buchungen!$F$5:$F$200,"&gt;"&amp;TIME(17,0,0),Buchungen!$I$5:$I$200,"&lt;&gt;Storniert")&gt;0),$A12&amp;" ","")&amp;IF(AND($A13&lt;&gt;"",COUNTIFS(Buchungen!$C$5:$C$200,$B$4,Buchungen!$D$5:$D$200,$A13,Buchungen!$A$5:$A$200,E$27,Buchungen!$E$5:$E$200,"&lt;"&amp;TIME(19,0,0),Buchungen!$F$5:$F$200,"&gt;"&amp;TIME(17,0,0),Buchungen!$I$5:$I$200,"&lt;&gt;Storniert")&gt;0),$A13&amp;" ","")&amp;IF(AND($A14&lt;&gt;"",COUNTIFS(Buchungen!$C$5:$C$200,$B$4,Buchungen!$D$5:$D$200,$A14,Buchungen!$A$5:$A$200,E$27,Buchungen!$E$5:$E$200,"&lt;"&amp;TIME(19,0,0),Buchungen!$F$5:$F$200,"&gt;"&amp;TIME(17,0,0),Buchungen!$I$5:$I$200,"&lt;&gt;Storniert")&gt;0),$A14&amp;" ","")&amp;IF(AND($A15&lt;&gt;"",COUNTIFS(Buchungen!$C$5:$C$200,$B$4,Buchungen!$D$5:$D$200,$A15,Buchungen!$A$5:$A$200,E$27,Buchungen!$E$5:$E$200,"&lt;"&amp;TIME(19,0,0),Buchungen!$F$5:$F$200,"&gt;"&amp;TIME(17,0,0),Buchungen!$I$5:$I$200,"&lt;&gt;Storniert")&gt;0),$A15&amp;" ","")&amp;IF(AND($A16&lt;&gt;"",COUNTIFS(Buchungen!$C$5:$C$200,$B$4,Buchungen!$D$5:$D$200,$A16,Buchungen!$A$5:$A$200,E$27,Buchungen!$E$5:$E$200,"&lt;"&amp;TIME(19,0,0),Buchungen!$F$5:$F$200,"&gt;"&amp;TIME(17,0,0),Buchungen!$I$5:$I$200,"&lt;&gt;Storniert")&gt;0),$A16&amp;" ","")&amp;IF(AND($A17&lt;&gt;"",COUNTIFS(Buchungen!$C$5:$C$200,$B$4,Buchungen!$D$5:$D$200,$A17,Buchungen!$A$5:$A$200,E$27,Buchungen!$E$5:$E$200,"&lt;"&amp;TIME(19,0,0),Buchungen!$F$5:$F$200,"&gt;"&amp;TIME(17,0,0),Buchungen!$I$5:$I$200,"&lt;&gt;Storniert")&gt;0),$A17&amp;" ","")&amp;IF(AND($A18&lt;&gt;"",COUNTIFS(Buchungen!$C$5:$C$200,$B$4,Buchungen!$D$5:$D$200,$A18,Buchungen!$A$5:$A$200,E$27,Buchungen!$E$5:$E$200,"&lt;"&amp;TIME(19,0,0),Buchungen!$F$5:$F$200,"&gt;"&amp;TIME(17,0,0),Buchungen!$I$5:$I$200,"&lt;&gt;Storniert")&gt;0),$A18&amp;" ","")&amp;IF(AND($A19&lt;&gt;"",COUNTIFS(Buchungen!$C$5:$C$200,$B$4,Buchungen!$D$5:$D$200,$A19,Buchungen!$A$5:$A$200,E$27,Buchungen!$E$5:$E$200,"&lt;"&amp;TIME(19,0,0),Buchungen!$F$5:$F$200,"&gt;"&amp;TIME(17,0,0),Buchungen!$I$5:$I$200,"&lt;&gt;Storniert")&gt;0),$A19&amp;" ","")&amp;IF(AND($A20&lt;&gt;"",COUNTIFS(Buchungen!$C$5:$C$200,$B$4,Buchungen!$D$5:$D$200,$A20,Buchungen!$A$5:$A$200,E$27,Buchungen!$E$5:$E$200,"&lt;"&amp;TIME(19,0,0),Buchungen!$F$5:$F$200,"&gt;"&amp;TIME(17,0,0),Buchungen!$I$5:$I$200,"&lt;&gt;Storniert")&gt;0),$A20&amp;" ","")))</f>
        <v/>
      </c>
      <c r="F31" s="39">
        <f>IF(F$27="","",TRIM(IF(AND($A9&lt;&gt;"",COUNTIFS(Buchungen!$C$5:$C$200,$B$4,Buchungen!$D$5:$D$200,$A9,Buchungen!$A$5:$A$200,F$27,Buchungen!$E$5:$E$200,"&lt;"&amp;TIME(19,0,0),Buchungen!$F$5:$F$200,"&gt;"&amp;TIME(17,0,0),Buchungen!$I$5:$I$200,"&lt;&gt;Storniert")&gt;0),$A9&amp;" ","")&amp;IF(AND($A10&lt;&gt;"",COUNTIFS(Buchungen!$C$5:$C$200,$B$4,Buchungen!$D$5:$D$200,$A10,Buchungen!$A$5:$A$200,F$27,Buchungen!$E$5:$E$200,"&lt;"&amp;TIME(19,0,0),Buchungen!$F$5:$F$200,"&gt;"&amp;TIME(17,0,0),Buchungen!$I$5:$I$200,"&lt;&gt;Storniert")&gt;0),$A10&amp;" ","")&amp;IF(AND($A11&lt;&gt;"",COUNTIFS(Buchungen!$C$5:$C$200,$B$4,Buchungen!$D$5:$D$200,$A11,Buchungen!$A$5:$A$200,F$27,Buchungen!$E$5:$E$200,"&lt;"&amp;TIME(19,0,0),Buchungen!$F$5:$F$200,"&gt;"&amp;TIME(17,0,0),Buchungen!$I$5:$I$200,"&lt;&gt;Storniert")&gt;0),$A11&amp;" ","")&amp;IF(AND($A12&lt;&gt;"",COUNTIFS(Buchungen!$C$5:$C$200,$B$4,Buchungen!$D$5:$D$200,$A12,Buchungen!$A$5:$A$200,F$27,Buchungen!$E$5:$E$200,"&lt;"&amp;TIME(19,0,0),Buchungen!$F$5:$F$200,"&gt;"&amp;TIME(17,0,0),Buchungen!$I$5:$I$200,"&lt;&gt;Storniert")&gt;0),$A12&amp;" ","")&amp;IF(AND($A13&lt;&gt;"",COUNTIFS(Buchungen!$C$5:$C$200,$B$4,Buchungen!$D$5:$D$200,$A13,Buchungen!$A$5:$A$200,F$27,Buchungen!$E$5:$E$200,"&lt;"&amp;TIME(19,0,0),Buchungen!$F$5:$F$200,"&gt;"&amp;TIME(17,0,0),Buchungen!$I$5:$I$200,"&lt;&gt;Storniert")&gt;0),$A13&amp;" ","")&amp;IF(AND($A14&lt;&gt;"",COUNTIFS(Buchungen!$C$5:$C$200,$B$4,Buchungen!$D$5:$D$200,$A14,Buchungen!$A$5:$A$200,F$27,Buchungen!$E$5:$E$200,"&lt;"&amp;TIME(19,0,0),Buchungen!$F$5:$F$200,"&gt;"&amp;TIME(17,0,0),Buchungen!$I$5:$I$200,"&lt;&gt;Storniert")&gt;0),$A14&amp;" ","")&amp;IF(AND($A15&lt;&gt;"",COUNTIFS(Buchungen!$C$5:$C$200,$B$4,Buchungen!$D$5:$D$200,$A15,Buchungen!$A$5:$A$200,F$27,Buchungen!$E$5:$E$200,"&lt;"&amp;TIME(19,0,0),Buchungen!$F$5:$F$200,"&gt;"&amp;TIME(17,0,0),Buchungen!$I$5:$I$200,"&lt;&gt;Storniert")&gt;0),$A15&amp;" ","")&amp;IF(AND($A16&lt;&gt;"",COUNTIFS(Buchungen!$C$5:$C$200,$B$4,Buchungen!$D$5:$D$200,$A16,Buchungen!$A$5:$A$200,F$27,Buchungen!$E$5:$E$200,"&lt;"&amp;TIME(19,0,0),Buchungen!$F$5:$F$200,"&gt;"&amp;TIME(17,0,0),Buchungen!$I$5:$I$200,"&lt;&gt;Storniert")&gt;0),$A16&amp;" ","")&amp;IF(AND($A17&lt;&gt;"",COUNTIFS(Buchungen!$C$5:$C$200,$B$4,Buchungen!$D$5:$D$200,$A17,Buchungen!$A$5:$A$200,F$27,Buchungen!$E$5:$E$200,"&lt;"&amp;TIME(19,0,0),Buchungen!$F$5:$F$200,"&gt;"&amp;TIME(17,0,0),Buchungen!$I$5:$I$200,"&lt;&gt;Storniert")&gt;0),$A17&amp;" ","")&amp;IF(AND($A18&lt;&gt;"",COUNTIFS(Buchungen!$C$5:$C$200,$B$4,Buchungen!$D$5:$D$200,$A18,Buchungen!$A$5:$A$200,F$27,Buchungen!$E$5:$E$200,"&lt;"&amp;TIME(19,0,0),Buchungen!$F$5:$F$200,"&gt;"&amp;TIME(17,0,0),Buchungen!$I$5:$I$200,"&lt;&gt;Storniert")&gt;0),$A18&amp;" ","")&amp;IF(AND($A19&lt;&gt;"",COUNTIFS(Buchungen!$C$5:$C$200,$B$4,Buchungen!$D$5:$D$200,$A19,Buchungen!$A$5:$A$200,F$27,Buchungen!$E$5:$E$200,"&lt;"&amp;TIME(19,0,0),Buchungen!$F$5:$F$200,"&gt;"&amp;TIME(17,0,0),Buchungen!$I$5:$I$200,"&lt;&gt;Storniert")&gt;0),$A19&amp;" ","")&amp;IF(AND($A20&lt;&gt;"",COUNTIFS(Buchungen!$C$5:$C$200,$B$4,Buchungen!$D$5:$D$200,$A20,Buchungen!$A$5:$A$200,F$27,Buchungen!$E$5:$E$200,"&lt;"&amp;TIME(19,0,0),Buchungen!$F$5:$F$200,"&gt;"&amp;TIME(17,0,0),Buchungen!$I$5:$I$200,"&lt;&gt;Storniert")&gt;0),$A20&amp;" ","")))</f>
        <v/>
      </c>
      <c r="G31" s="39">
        <f>IF(G$27="","",TRIM(IF(AND($A9&lt;&gt;"",COUNTIFS(Buchungen!$C$5:$C$200,$B$4,Buchungen!$D$5:$D$200,$A9,Buchungen!$A$5:$A$200,G$27,Buchungen!$E$5:$E$200,"&lt;"&amp;TIME(19,0,0),Buchungen!$F$5:$F$200,"&gt;"&amp;TIME(17,0,0),Buchungen!$I$5:$I$200,"&lt;&gt;Storniert")&gt;0),$A9&amp;" ","")&amp;IF(AND($A10&lt;&gt;"",COUNTIFS(Buchungen!$C$5:$C$200,$B$4,Buchungen!$D$5:$D$200,$A10,Buchungen!$A$5:$A$200,G$27,Buchungen!$E$5:$E$200,"&lt;"&amp;TIME(19,0,0),Buchungen!$F$5:$F$200,"&gt;"&amp;TIME(17,0,0),Buchungen!$I$5:$I$200,"&lt;&gt;Storniert")&gt;0),$A10&amp;" ","")&amp;IF(AND($A11&lt;&gt;"",COUNTIFS(Buchungen!$C$5:$C$200,$B$4,Buchungen!$D$5:$D$200,$A11,Buchungen!$A$5:$A$200,G$27,Buchungen!$E$5:$E$200,"&lt;"&amp;TIME(19,0,0),Buchungen!$F$5:$F$200,"&gt;"&amp;TIME(17,0,0),Buchungen!$I$5:$I$200,"&lt;&gt;Storniert")&gt;0),$A11&amp;" ","")&amp;IF(AND($A12&lt;&gt;"",COUNTIFS(Buchungen!$C$5:$C$200,$B$4,Buchungen!$D$5:$D$200,$A12,Buchungen!$A$5:$A$200,G$27,Buchungen!$E$5:$E$200,"&lt;"&amp;TIME(19,0,0),Buchungen!$F$5:$F$200,"&gt;"&amp;TIME(17,0,0),Buchungen!$I$5:$I$200,"&lt;&gt;Storniert")&gt;0),$A12&amp;" ","")&amp;IF(AND($A13&lt;&gt;"",COUNTIFS(Buchungen!$C$5:$C$200,$B$4,Buchungen!$D$5:$D$200,$A13,Buchungen!$A$5:$A$200,G$27,Buchungen!$E$5:$E$200,"&lt;"&amp;TIME(19,0,0),Buchungen!$F$5:$F$200,"&gt;"&amp;TIME(17,0,0),Buchungen!$I$5:$I$200,"&lt;&gt;Storniert")&gt;0),$A13&amp;" ","")&amp;IF(AND($A14&lt;&gt;"",COUNTIFS(Buchungen!$C$5:$C$200,$B$4,Buchungen!$D$5:$D$200,$A14,Buchungen!$A$5:$A$200,G$27,Buchungen!$E$5:$E$200,"&lt;"&amp;TIME(19,0,0),Buchungen!$F$5:$F$200,"&gt;"&amp;TIME(17,0,0),Buchungen!$I$5:$I$200,"&lt;&gt;Storniert")&gt;0),$A14&amp;" ","")&amp;IF(AND($A15&lt;&gt;"",COUNTIFS(Buchungen!$C$5:$C$200,$B$4,Buchungen!$D$5:$D$200,$A15,Buchungen!$A$5:$A$200,G$27,Buchungen!$E$5:$E$200,"&lt;"&amp;TIME(19,0,0),Buchungen!$F$5:$F$200,"&gt;"&amp;TIME(17,0,0),Buchungen!$I$5:$I$200,"&lt;&gt;Storniert")&gt;0),$A15&amp;" ","")&amp;IF(AND($A16&lt;&gt;"",COUNTIFS(Buchungen!$C$5:$C$200,$B$4,Buchungen!$D$5:$D$200,$A16,Buchungen!$A$5:$A$200,G$27,Buchungen!$E$5:$E$200,"&lt;"&amp;TIME(19,0,0),Buchungen!$F$5:$F$200,"&gt;"&amp;TIME(17,0,0),Buchungen!$I$5:$I$200,"&lt;&gt;Storniert")&gt;0),$A16&amp;" ","")&amp;IF(AND($A17&lt;&gt;"",COUNTIFS(Buchungen!$C$5:$C$200,$B$4,Buchungen!$D$5:$D$200,$A17,Buchungen!$A$5:$A$200,G$27,Buchungen!$E$5:$E$200,"&lt;"&amp;TIME(19,0,0),Buchungen!$F$5:$F$200,"&gt;"&amp;TIME(17,0,0),Buchungen!$I$5:$I$200,"&lt;&gt;Storniert")&gt;0),$A17&amp;" ","")&amp;IF(AND($A18&lt;&gt;"",COUNTIFS(Buchungen!$C$5:$C$200,$B$4,Buchungen!$D$5:$D$200,$A18,Buchungen!$A$5:$A$200,G$27,Buchungen!$E$5:$E$200,"&lt;"&amp;TIME(19,0,0),Buchungen!$F$5:$F$200,"&gt;"&amp;TIME(17,0,0),Buchungen!$I$5:$I$200,"&lt;&gt;Storniert")&gt;0),$A18&amp;" ","")&amp;IF(AND($A19&lt;&gt;"",COUNTIFS(Buchungen!$C$5:$C$200,$B$4,Buchungen!$D$5:$D$200,$A19,Buchungen!$A$5:$A$200,G$27,Buchungen!$E$5:$E$200,"&lt;"&amp;TIME(19,0,0),Buchungen!$F$5:$F$200,"&gt;"&amp;TIME(17,0,0),Buchungen!$I$5:$I$200,"&lt;&gt;Storniert")&gt;0),$A19&amp;" ","")&amp;IF(AND($A20&lt;&gt;"",COUNTIFS(Buchungen!$C$5:$C$200,$B$4,Buchungen!$D$5:$D$200,$A20,Buchungen!$A$5:$A$200,G$27,Buchungen!$E$5:$E$200,"&lt;"&amp;TIME(19,0,0),Buchungen!$F$5:$F$200,"&gt;"&amp;TIME(17,0,0),Buchungen!$I$5:$I$200,"&lt;&gt;Storniert")&gt;0),$A20&amp;" ","")))</f>
        <v/>
      </c>
      <c r="H31" s="39">
        <f>IF(H$27="","",TRIM(IF(AND($A9&lt;&gt;"",COUNTIFS(Buchungen!$C$5:$C$200,$B$4,Buchungen!$D$5:$D$200,$A9,Buchungen!$A$5:$A$200,H$27,Buchungen!$E$5:$E$200,"&lt;"&amp;TIME(19,0,0),Buchungen!$F$5:$F$200,"&gt;"&amp;TIME(17,0,0),Buchungen!$I$5:$I$200,"&lt;&gt;Storniert")&gt;0),$A9&amp;" ","")&amp;IF(AND($A10&lt;&gt;"",COUNTIFS(Buchungen!$C$5:$C$200,$B$4,Buchungen!$D$5:$D$200,$A10,Buchungen!$A$5:$A$200,H$27,Buchungen!$E$5:$E$200,"&lt;"&amp;TIME(19,0,0),Buchungen!$F$5:$F$200,"&gt;"&amp;TIME(17,0,0),Buchungen!$I$5:$I$200,"&lt;&gt;Storniert")&gt;0),$A10&amp;" ","")&amp;IF(AND($A11&lt;&gt;"",COUNTIFS(Buchungen!$C$5:$C$200,$B$4,Buchungen!$D$5:$D$200,$A11,Buchungen!$A$5:$A$200,H$27,Buchungen!$E$5:$E$200,"&lt;"&amp;TIME(19,0,0),Buchungen!$F$5:$F$200,"&gt;"&amp;TIME(17,0,0),Buchungen!$I$5:$I$200,"&lt;&gt;Storniert")&gt;0),$A11&amp;" ","")&amp;IF(AND($A12&lt;&gt;"",COUNTIFS(Buchungen!$C$5:$C$200,$B$4,Buchungen!$D$5:$D$200,$A12,Buchungen!$A$5:$A$200,H$27,Buchungen!$E$5:$E$200,"&lt;"&amp;TIME(19,0,0),Buchungen!$F$5:$F$200,"&gt;"&amp;TIME(17,0,0),Buchungen!$I$5:$I$200,"&lt;&gt;Storniert")&gt;0),$A12&amp;" ","")&amp;IF(AND($A13&lt;&gt;"",COUNTIFS(Buchungen!$C$5:$C$200,$B$4,Buchungen!$D$5:$D$200,$A13,Buchungen!$A$5:$A$200,H$27,Buchungen!$E$5:$E$200,"&lt;"&amp;TIME(19,0,0),Buchungen!$F$5:$F$200,"&gt;"&amp;TIME(17,0,0),Buchungen!$I$5:$I$200,"&lt;&gt;Storniert")&gt;0),$A13&amp;" ","")&amp;IF(AND($A14&lt;&gt;"",COUNTIFS(Buchungen!$C$5:$C$200,$B$4,Buchungen!$D$5:$D$200,$A14,Buchungen!$A$5:$A$200,H$27,Buchungen!$E$5:$E$200,"&lt;"&amp;TIME(19,0,0),Buchungen!$F$5:$F$200,"&gt;"&amp;TIME(17,0,0),Buchungen!$I$5:$I$200,"&lt;&gt;Storniert")&gt;0),$A14&amp;" ","")&amp;IF(AND($A15&lt;&gt;"",COUNTIFS(Buchungen!$C$5:$C$200,$B$4,Buchungen!$D$5:$D$200,$A15,Buchungen!$A$5:$A$200,H$27,Buchungen!$E$5:$E$200,"&lt;"&amp;TIME(19,0,0),Buchungen!$F$5:$F$200,"&gt;"&amp;TIME(17,0,0),Buchungen!$I$5:$I$200,"&lt;&gt;Storniert")&gt;0),$A15&amp;" ","")&amp;IF(AND($A16&lt;&gt;"",COUNTIFS(Buchungen!$C$5:$C$200,$B$4,Buchungen!$D$5:$D$200,$A16,Buchungen!$A$5:$A$200,H$27,Buchungen!$E$5:$E$200,"&lt;"&amp;TIME(19,0,0),Buchungen!$F$5:$F$200,"&gt;"&amp;TIME(17,0,0),Buchungen!$I$5:$I$200,"&lt;&gt;Storniert")&gt;0),$A16&amp;" ","")&amp;IF(AND($A17&lt;&gt;"",COUNTIFS(Buchungen!$C$5:$C$200,$B$4,Buchungen!$D$5:$D$200,$A17,Buchungen!$A$5:$A$200,H$27,Buchungen!$E$5:$E$200,"&lt;"&amp;TIME(19,0,0),Buchungen!$F$5:$F$200,"&gt;"&amp;TIME(17,0,0),Buchungen!$I$5:$I$200,"&lt;&gt;Storniert")&gt;0),$A17&amp;" ","")&amp;IF(AND($A18&lt;&gt;"",COUNTIFS(Buchungen!$C$5:$C$200,$B$4,Buchungen!$D$5:$D$200,$A18,Buchungen!$A$5:$A$200,H$27,Buchungen!$E$5:$E$200,"&lt;"&amp;TIME(19,0,0),Buchungen!$F$5:$F$200,"&gt;"&amp;TIME(17,0,0),Buchungen!$I$5:$I$200,"&lt;&gt;Storniert")&gt;0),$A18&amp;" ","")&amp;IF(AND($A19&lt;&gt;"",COUNTIFS(Buchungen!$C$5:$C$200,$B$4,Buchungen!$D$5:$D$200,$A19,Buchungen!$A$5:$A$200,H$27,Buchungen!$E$5:$E$200,"&lt;"&amp;TIME(19,0,0),Buchungen!$F$5:$F$200,"&gt;"&amp;TIME(17,0,0),Buchungen!$I$5:$I$200,"&lt;&gt;Storniert")&gt;0),$A19&amp;" ","")&amp;IF(AND($A20&lt;&gt;"",COUNTIFS(Buchungen!$C$5:$C$200,$B$4,Buchungen!$D$5:$D$200,$A20,Buchungen!$A$5:$A$200,H$27,Buchungen!$E$5:$E$200,"&lt;"&amp;TIME(19,0,0),Buchungen!$F$5:$F$200,"&gt;"&amp;TIME(17,0,0),Buchungen!$I$5:$I$200,"&lt;&gt;Storniert")&gt;0),$A20&amp;" ","")))</f>
        <v/>
      </c>
    </row>
    <row r="32" ht="22" customHeight="1">
      <c r="A32" s="56" t="inlineStr">
        <is>
          <t>18:00–20:00</t>
        </is>
      </c>
      <c r="B32" s="39">
        <f>IF(B$27="","",TRIM(IF(AND($A9&lt;&gt;"",COUNTIFS(Buchungen!$C$5:$C$200,$B$4,Buchungen!$D$5:$D$200,$A9,Buchungen!$A$5:$A$200,B$27,Buchungen!$E$5:$E$200,"&lt;"&amp;TIME(20,0,0),Buchungen!$F$5:$F$200,"&gt;"&amp;TIME(18,0,0),Buchungen!$I$5:$I$200,"&lt;&gt;Storniert")&gt;0),$A9&amp;" ","")&amp;IF(AND($A10&lt;&gt;"",COUNTIFS(Buchungen!$C$5:$C$200,$B$4,Buchungen!$D$5:$D$200,$A10,Buchungen!$A$5:$A$200,B$27,Buchungen!$E$5:$E$200,"&lt;"&amp;TIME(20,0,0),Buchungen!$F$5:$F$200,"&gt;"&amp;TIME(18,0,0),Buchungen!$I$5:$I$200,"&lt;&gt;Storniert")&gt;0),$A10&amp;" ","")&amp;IF(AND($A11&lt;&gt;"",COUNTIFS(Buchungen!$C$5:$C$200,$B$4,Buchungen!$D$5:$D$200,$A11,Buchungen!$A$5:$A$200,B$27,Buchungen!$E$5:$E$200,"&lt;"&amp;TIME(20,0,0),Buchungen!$F$5:$F$200,"&gt;"&amp;TIME(18,0,0),Buchungen!$I$5:$I$200,"&lt;&gt;Storniert")&gt;0),$A11&amp;" ","")&amp;IF(AND($A12&lt;&gt;"",COUNTIFS(Buchungen!$C$5:$C$200,$B$4,Buchungen!$D$5:$D$200,$A12,Buchungen!$A$5:$A$200,B$27,Buchungen!$E$5:$E$200,"&lt;"&amp;TIME(20,0,0),Buchungen!$F$5:$F$200,"&gt;"&amp;TIME(18,0,0),Buchungen!$I$5:$I$200,"&lt;&gt;Storniert")&gt;0),$A12&amp;" ","")&amp;IF(AND($A13&lt;&gt;"",COUNTIFS(Buchungen!$C$5:$C$200,$B$4,Buchungen!$D$5:$D$200,$A13,Buchungen!$A$5:$A$200,B$27,Buchungen!$E$5:$E$200,"&lt;"&amp;TIME(20,0,0),Buchungen!$F$5:$F$200,"&gt;"&amp;TIME(18,0,0),Buchungen!$I$5:$I$200,"&lt;&gt;Storniert")&gt;0),$A13&amp;" ","")&amp;IF(AND($A14&lt;&gt;"",COUNTIFS(Buchungen!$C$5:$C$200,$B$4,Buchungen!$D$5:$D$200,$A14,Buchungen!$A$5:$A$200,B$27,Buchungen!$E$5:$E$200,"&lt;"&amp;TIME(20,0,0),Buchungen!$F$5:$F$200,"&gt;"&amp;TIME(18,0,0),Buchungen!$I$5:$I$200,"&lt;&gt;Storniert")&gt;0),$A14&amp;" ","")&amp;IF(AND($A15&lt;&gt;"",COUNTIFS(Buchungen!$C$5:$C$200,$B$4,Buchungen!$D$5:$D$200,$A15,Buchungen!$A$5:$A$200,B$27,Buchungen!$E$5:$E$200,"&lt;"&amp;TIME(20,0,0),Buchungen!$F$5:$F$200,"&gt;"&amp;TIME(18,0,0),Buchungen!$I$5:$I$200,"&lt;&gt;Storniert")&gt;0),$A15&amp;" ","")&amp;IF(AND($A16&lt;&gt;"",COUNTIFS(Buchungen!$C$5:$C$200,$B$4,Buchungen!$D$5:$D$200,$A16,Buchungen!$A$5:$A$200,B$27,Buchungen!$E$5:$E$200,"&lt;"&amp;TIME(20,0,0),Buchungen!$F$5:$F$200,"&gt;"&amp;TIME(18,0,0),Buchungen!$I$5:$I$200,"&lt;&gt;Storniert")&gt;0),$A16&amp;" ","")&amp;IF(AND($A17&lt;&gt;"",COUNTIFS(Buchungen!$C$5:$C$200,$B$4,Buchungen!$D$5:$D$200,$A17,Buchungen!$A$5:$A$200,B$27,Buchungen!$E$5:$E$200,"&lt;"&amp;TIME(20,0,0),Buchungen!$F$5:$F$200,"&gt;"&amp;TIME(18,0,0),Buchungen!$I$5:$I$200,"&lt;&gt;Storniert")&gt;0),$A17&amp;" ","")&amp;IF(AND($A18&lt;&gt;"",COUNTIFS(Buchungen!$C$5:$C$200,$B$4,Buchungen!$D$5:$D$200,$A18,Buchungen!$A$5:$A$200,B$27,Buchungen!$E$5:$E$200,"&lt;"&amp;TIME(20,0,0),Buchungen!$F$5:$F$200,"&gt;"&amp;TIME(18,0,0),Buchungen!$I$5:$I$200,"&lt;&gt;Storniert")&gt;0),$A18&amp;" ","")&amp;IF(AND($A19&lt;&gt;"",COUNTIFS(Buchungen!$C$5:$C$200,$B$4,Buchungen!$D$5:$D$200,$A19,Buchungen!$A$5:$A$200,B$27,Buchungen!$E$5:$E$200,"&lt;"&amp;TIME(20,0,0),Buchungen!$F$5:$F$200,"&gt;"&amp;TIME(18,0,0),Buchungen!$I$5:$I$200,"&lt;&gt;Storniert")&gt;0),$A19&amp;" ","")&amp;IF(AND($A20&lt;&gt;"",COUNTIFS(Buchungen!$C$5:$C$200,$B$4,Buchungen!$D$5:$D$200,$A20,Buchungen!$A$5:$A$200,B$27,Buchungen!$E$5:$E$200,"&lt;"&amp;TIME(20,0,0),Buchungen!$F$5:$F$200,"&gt;"&amp;TIME(18,0,0),Buchungen!$I$5:$I$200,"&lt;&gt;Storniert")&gt;0),$A20&amp;" ","")))</f>
        <v/>
      </c>
      <c r="C32" s="39">
        <f>IF(C$27="","",TRIM(IF(AND($A9&lt;&gt;"",COUNTIFS(Buchungen!$C$5:$C$200,$B$4,Buchungen!$D$5:$D$200,$A9,Buchungen!$A$5:$A$200,C$27,Buchungen!$E$5:$E$200,"&lt;"&amp;TIME(20,0,0),Buchungen!$F$5:$F$200,"&gt;"&amp;TIME(18,0,0),Buchungen!$I$5:$I$200,"&lt;&gt;Storniert")&gt;0),$A9&amp;" ","")&amp;IF(AND($A10&lt;&gt;"",COUNTIFS(Buchungen!$C$5:$C$200,$B$4,Buchungen!$D$5:$D$200,$A10,Buchungen!$A$5:$A$200,C$27,Buchungen!$E$5:$E$200,"&lt;"&amp;TIME(20,0,0),Buchungen!$F$5:$F$200,"&gt;"&amp;TIME(18,0,0),Buchungen!$I$5:$I$200,"&lt;&gt;Storniert")&gt;0),$A10&amp;" ","")&amp;IF(AND($A11&lt;&gt;"",COUNTIFS(Buchungen!$C$5:$C$200,$B$4,Buchungen!$D$5:$D$200,$A11,Buchungen!$A$5:$A$200,C$27,Buchungen!$E$5:$E$200,"&lt;"&amp;TIME(20,0,0),Buchungen!$F$5:$F$200,"&gt;"&amp;TIME(18,0,0),Buchungen!$I$5:$I$200,"&lt;&gt;Storniert")&gt;0),$A11&amp;" ","")&amp;IF(AND($A12&lt;&gt;"",COUNTIFS(Buchungen!$C$5:$C$200,$B$4,Buchungen!$D$5:$D$200,$A12,Buchungen!$A$5:$A$200,C$27,Buchungen!$E$5:$E$200,"&lt;"&amp;TIME(20,0,0),Buchungen!$F$5:$F$200,"&gt;"&amp;TIME(18,0,0),Buchungen!$I$5:$I$200,"&lt;&gt;Storniert")&gt;0),$A12&amp;" ","")&amp;IF(AND($A13&lt;&gt;"",COUNTIFS(Buchungen!$C$5:$C$200,$B$4,Buchungen!$D$5:$D$200,$A13,Buchungen!$A$5:$A$200,C$27,Buchungen!$E$5:$E$200,"&lt;"&amp;TIME(20,0,0),Buchungen!$F$5:$F$200,"&gt;"&amp;TIME(18,0,0),Buchungen!$I$5:$I$200,"&lt;&gt;Storniert")&gt;0),$A13&amp;" ","")&amp;IF(AND($A14&lt;&gt;"",COUNTIFS(Buchungen!$C$5:$C$200,$B$4,Buchungen!$D$5:$D$200,$A14,Buchungen!$A$5:$A$200,C$27,Buchungen!$E$5:$E$200,"&lt;"&amp;TIME(20,0,0),Buchungen!$F$5:$F$200,"&gt;"&amp;TIME(18,0,0),Buchungen!$I$5:$I$200,"&lt;&gt;Storniert")&gt;0),$A14&amp;" ","")&amp;IF(AND($A15&lt;&gt;"",COUNTIFS(Buchungen!$C$5:$C$200,$B$4,Buchungen!$D$5:$D$200,$A15,Buchungen!$A$5:$A$200,C$27,Buchungen!$E$5:$E$200,"&lt;"&amp;TIME(20,0,0),Buchungen!$F$5:$F$200,"&gt;"&amp;TIME(18,0,0),Buchungen!$I$5:$I$200,"&lt;&gt;Storniert")&gt;0),$A15&amp;" ","")&amp;IF(AND($A16&lt;&gt;"",COUNTIFS(Buchungen!$C$5:$C$200,$B$4,Buchungen!$D$5:$D$200,$A16,Buchungen!$A$5:$A$200,C$27,Buchungen!$E$5:$E$200,"&lt;"&amp;TIME(20,0,0),Buchungen!$F$5:$F$200,"&gt;"&amp;TIME(18,0,0),Buchungen!$I$5:$I$200,"&lt;&gt;Storniert")&gt;0),$A16&amp;" ","")&amp;IF(AND($A17&lt;&gt;"",COUNTIFS(Buchungen!$C$5:$C$200,$B$4,Buchungen!$D$5:$D$200,$A17,Buchungen!$A$5:$A$200,C$27,Buchungen!$E$5:$E$200,"&lt;"&amp;TIME(20,0,0),Buchungen!$F$5:$F$200,"&gt;"&amp;TIME(18,0,0),Buchungen!$I$5:$I$200,"&lt;&gt;Storniert")&gt;0),$A17&amp;" ","")&amp;IF(AND($A18&lt;&gt;"",COUNTIFS(Buchungen!$C$5:$C$200,$B$4,Buchungen!$D$5:$D$200,$A18,Buchungen!$A$5:$A$200,C$27,Buchungen!$E$5:$E$200,"&lt;"&amp;TIME(20,0,0),Buchungen!$F$5:$F$200,"&gt;"&amp;TIME(18,0,0),Buchungen!$I$5:$I$200,"&lt;&gt;Storniert")&gt;0),$A18&amp;" ","")&amp;IF(AND($A19&lt;&gt;"",COUNTIFS(Buchungen!$C$5:$C$200,$B$4,Buchungen!$D$5:$D$200,$A19,Buchungen!$A$5:$A$200,C$27,Buchungen!$E$5:$E$200,"&lt;"&amp;TIME(20,0,0),Buchungen!$F$5:$F$200,"&gt;"&amp;TIME(18,0,0),Buchungen!$I$5:$I$200,"&lt;&gt;Storniert")&gt;0),$A19&amp;" ","")&amp;IF(AND($A20&lt;&gt;"",COUNTIFS(Buchungen!$C$5:$C$200,$B$4,Buchungen!$D$5:$D$200,$A20,Buchungen!$A$5:$A$200,C$27,Buchungen!$E$5:$E$200,"&lt;"&amp;TIME(20,0,0),Buchungen!$F$5:$F$200,"&gt;"&amp;TIME(18,0,0),Buchungen!$I$5:$I$200,"&lt;&gt;Storniert")&gt;0),$A20&amp;" ","")))</f>
        <v/>
      </c>
      <c r="D32" s="39">
        <f>IF(D$27="","",TRIM(IF(AND($A9&lt;&gt;"",COUNTIFS(Buchungen!$C$5:$C$200,$B$4,Buchungen!$D$5:$D$200,$A9,Buchungen!$A$5:$A$200,D$27,Buchungen!$E$5:$E$200,"&lt;"&amp;TIME(20,0,0),Buchungen!$F$5:$F$200,"&gt;"&amp;TIME(18,0,0),Buchungen!$I$5:$I$200,"&lt;&gt;Storniert")&gt;0),$A9&amp;" ","")&amp;IF(AND($A10&lt;&gt;"",COUNTIFS(Buchungen!$C$5:$C$200,$B$4,Buchungen!$D$5:$D$200,$A10,Buchungen!$A$5:$A$200,D$27,Buchungen!$E$5:$E$200,"&lt;"&amp;TIME(20,0,0),Buchungen!$F$5:$F$200,"&gt;"&amp;TIME(18,0,0),Buchungen!$I$5:$I$200,"&lt;&gt;Storniert")&gt;0),$A10&amp;" ","")&amp;IF(AND($A11&lt;&gt;"",COUNTIFS(Buchungen!$C$5:$C$200,$B$4,Buchungen!$D$5:$D$200,$A11,Buchungen!$A$5:$A$200,D$27,Buchungen!$E$5:$E$200,"&lt;"&amp;TIME(20,0,0),Buchungen!$F$5:$F$200,"&gt;"&amp;TIME(18,0,0),Buchungen!$I$5:$I$200,"&lt;&gt;Storniert")&gt;0),$A11&amp;" ","")&amp;IF(AND($A12&lt;&gt;"",COUNTIFS(Buchungen!$C$5:$C$200,$B$4,Buchungen!$D$5:$D$200,$A12,Buchungen!$A$5:$A$200,D$27,Buchungen!$E$5:$E$200,"&lt;"&amp;TIME(20,0,0),Buchungen!$F$5:$F$200,"&gt;"&amp;TIME(18,0,0),Buchungen!$I$5:$I$200,"&lt;&gt;Storniert")&gt;0),$A12&amp;" ","")&amp;IF(AND($A13&lt;&gt;"",COUNTIFS(Buchungen!$C$5:$C$200,$B$4,Buchungen!$D$5:$D$200,$A13,Buchungen!$A$5:$A$200,D$27,Buchungen!$E$5:$E$200,"&lt;"&amp;TIME(20,0,0),Buchungen!$F$5:$F$200,"&gt;"&amp;TIME(18,0,0),Buchungen!$I$5:$I$200,"&lt;&gt;Storniert")&gt;0),$A13&amp;" ","")&amp;IF(AND($A14&lt;&gt;"",COUNTIFS(Buchungen!$C$5:$C$200,$B$4,Buchungen!$D$5:$D$200,$A14,Buchungen!$A$5:$A$200,D$27,Buchungen!$E$5:$E$200,"&lt;"&amp;TIME(20,0,0),Buchungen!$F$5:$F$200,"&gt;"&amp;TIME(18,0,0),Buchungen!$I$5:$I$200,"&lt;&gt;Storniert")&gt;0),$A14&amp;" ","")&amp;IF(AND($A15&lt;&gt;"",COUNTIFS(Buchungen!$C$5:$C$200,$B$4,Buchungen!$D$5:$D$200,$A15,Buchungen!$A$5:$A$200,D$27,Buchungen!$E$5:$E$200,"&lt;"&amp;TIME(20,0,0),Buchungen!$F$5:$F$200,"&gt;"&amp;TIME(18,0,0),Buchungen!$I$5:$I$200,"&lt;&gt;Storniert")&gt;0),$A15&amp;" ","")&amp;IF(AND($A16&lt;&gt;"",COUNTIFS(Buchungen!$C$5:$C$200,$B$4,Buchungen!$D$5:$D$200,$A16,Buchungen!$A$5:$A$200,D$27,Buchungen!$E$5:$E$200,"&lt;"&amp;TIME(20,0,0),Buchungen!$F$5:$F$200,"&gt;"&amp;TIME(18,0,0),Buchungen!$I$5:$I$200,"&lt;&gt;Storniert")&gt;0),$A16&amp;" ","")&amp;IF(AND($A17&lt;&gt;"",COUNTIFS(Buchungen!$C$5:$C$200,$B$4,Buchungen!$D$5:$D$200,$A17,Buchungen!$A$5:$A$200,D$27,Buchungen!$E$5:$E$200,"&lt;"&amp;TIME(20,0,0),Buchungen!$F$5:$F$200,"&gt;"&amp;TIME(18,0,0),Buchungen!$I$5:$I$200,"&lt;&gt;Storniert")&gt;0),$A17&amp;" ","")&amp;IF(AND($A18&lt;&gt;"",COUNTIFS(Buchungen!$C$5:$C$200,$B$4,Buchungen!$D$5:$D$200,$A18,Buchungen!$A$5:$A$200,D$27,Buchungen!$E$5:$E$200,"&lt;"&amp;TIME(20,0,0),Buchungen!$F$5:$F$200,"&gt;"&amp;TIME(18,0,0),Buchungen!$I$5:$I$200,"&lt;&gt;Storniert")&gt;0),$A18&amp;" ","")&amp;IF(AND($A19&lt;&gt;"",COUNTIFS(Buchungen!$C$5:$C$200,$B$4,Buchungen!$D$5:$D$200,$A19,Buchungen!$A$5:$A$200,D$27,Buchungen!$E$5:$E$200,"&lt;"&amp;TIME(20,0,0),Buchungen!$F$5:$F$200,"&gt;"&amp;TIME(18,0,0),Buchungen!$I$5:$I$200,"&lt;&gt;Storniert")&gt;0),$A19&amp;" ","")&amp;IF(AND($A20&lt;&gt;"",COUNTIFS(Buchungen!$C$5:$C$200,$B$4,Buchungen!$D$5:$D$200,$A20,Buchungen!$A$5:$A$200,D$27,Buchungen!$E$5:$E$200,"&lt;"&amp;TIME(20,0,0),Buchungen!$F$5:$F$200,"&gt;"&amp;TIME(18,0,0),Buchungen!$I$5:$I$200,"&lt;&gt;Storniert")&gt;0),$A20&amp;" ","")))</f>
        <v/>
      </c>
      <c r="E32" s="39">
        <f>IF(E$27="","",TRIM(IF(AND($A9&lt;&gt;"",COUNTIFS(Buchungen!$C$5:$C$200,$B$4,Buchungen!$D$5:$D$200,$A9,Buchungen!$A$5:$A$200,E$27,Buchungen!$E$5:$E$200,"&lt;"&amp;TIME(20,0,0),Buchungen!$F$5:$F$200,"&gt;"&amp;TIME(18,0,0),Buchungen!$I$5:$I$200,"&lt;&gt;Storniert")&gt;0),$A9&amp;" ","")&amp;IF(AND($A10&lt;&gt;"",COUNTIFS(Buchungen!$C$5:$C$200,$B$4,Buchungen!$D$5:$D$200,$A10,Buchungen!$A$5:$A$200,E$27,Buchungen!$E$5:$E$200,"&lt;"&amp;TIME(20,0,0),Buchungen!$F$5:$F$200,"&gt;"&amp;TIME(18,0,0),Buchungen!$I$5:$I$200,"&lt;&gt;Storniert")&gt;0),$A10&amp;" ","")&amp;IF(AND($A11&lt;&gt;"",COUNTIFS(Buchungen!$C$5:$C$200,$B$4,Buchungen!$D$5:$D$200,$A11,Buchungen!$A$5:$A$200,E$27,Buchungen!$E$5:$E$200,"&lt;"&amp;TIME(20,0,0),Buchungen!$F$5:$F$200,"&gt;"&amp;TIME(18,0,0),Buchungen!$I$5:$I$200,"&lt;&gt;Storniert")&gt;0),$A11&amp;" ","")&amp;IF(AND($A12&lt;&gt;"",COUNTIFS(Buchungen!$C$5:$C$200,$B$4,Buchungen!$D$5:$D$200,$A12,Buchungen!$A$5:$A$200,E$27,Buchungen!$E$5:$E$200,"&lt;"&amp;TIME(20,0,0),Buchungen!$F$5:$F$200,"&gt;"&amp;TIME(18,0,0),Buchungen!$I$5:$I$200,"&lt;&gt;Storniert")&gt;0),$A12&amp;" ","")&amp;IF(AND($A13&lt;&gt;"",COUNTIFS(Buchungen!$C$5:$C$200,$B$4,Buchungen!$D$5:$D$200,$A13,Buchungen!$A$5:$A$200,E$27,Buchungen!$E$5:$E$200,"&lt;"&amp;TIME(20,0,0),Buchungen!$F$5:$F$200,"&gt;"&amp;TIME(18,0,0),Buchungen!$I$5:$I$200,"&lt;&gt;Storniert")&gt;0),$A13&amp;" ","")&amp;IF(AND($A14&lt;&gt;"",COUNTIFS(Buchungen!$C$5:$C$200,$B$4,Buchungen!$D$5:$D$200,$A14,Buchungen!$A$5:$A$200,E$27,Buchungen!$E$5:$E$200,"&lt;"&amp;TIME(20,0,0),Buchungen!$F$5:$F$200,"&gt;"&amp;TIME(18,0,0),Buchungen!$I$5:$I$200,"&lt;&gt;Storniert")&gt;0),$A14&amp;" ","")&amp;IF(AND($A15&lt;&gt;"",COUNTIFS(Buchungen!$C$5:$C$200,$B$4,Buchungen!$D$5:$D$200,$A15,Buchungen!$A$5:$A$200,E$27,Buchungen!$E$5:$E$200,"&lt;"&amp;TIME(20,0,0),Buchungen!$F$5:$F$200,"&gt;"&amp;TIME(18,0,0),Buchungen!$I$5:$I$200,"&lt;&gt;Storniert")&gt;0),$A15&amp;" ","")&amp;IF(AND($A16&lt;&gt;"",COUNTIFS(Buchungen!$C$5:$C$200,$B$4,Buchungen!$D$5:$D$200,$A16,Buchungen!$A$5:$A$200,E$27,Buchungen!$E$5:$E$200,"&lt;"&amp;TIME(20,0,0),Buchungen!$F$5:$F$200,"&gt;"&amp;TIME(18,0,0),Buchungen!$I$5:$I$200,"&lt;&gt;Storniert")&gt;0),$A16&amp;" ","")&amp;IF(AND($A17&lt;&gt;"",COUNTIFS(Buchungen!$C$5:$C$200,$B$4,Buchungen!$D$5:$D$200,$A17,Buchungen!$A$5:$A$200,E$27,Buchungen!$E$5:$E$200,"&lt;"&amp;TIME(20,0,0),Buchungen!$F$5:$F$200,"&gt;"&amp;TIME(18,0,0),Buchungen!$I$5:$I$200,"&lt;&gt;Storniert")&gt;0),$A17&amp;" ","")&amp;IF(AND($A18&lt;&gt;"",COUNTIFS(Buchungen!$C$5:$C$200,$B$4,Buchungen!$D$5:$D$200,$A18,Buchungen!$A$5:$A$200,E$27,Buchungen!$E$5:$E$200,"&lt;"&amp;TIME(20,0,0),Buchungen!$F$5:$F$200,"&gt;"&amp;TIME(18,0,0),Buchungen!$I$5:$I$200,"&lt;&gt;Storniert")&gt;0),$A18&amp;" ","")&amp;IF(AND($A19&lt;&gt;"",COUNTIFS(Buchungen!$C$5:$C$200,$B$4,Buchungen!$D$5:$D$200,$A19,Buchungen!$A$5:$A$200,E$27,Buchungen!$E$5:$E$200,"&lt;"&amp;TIME(20,0,0),Buchungen!$F$5:$F$200,"&gt;"&amp;TIME(18,0,0),Buchungen!$I$5:$I$200,"&lt;&gt;Storniert")&gt;0),$A19&amp;" ","")&amp;IF(AND($A20&lt;&gt;"",COUNTIFS(Buchungen!$C$5:$C$200,$B$4,Buchungen!$D$5:$D$200,$A20,Buchungen!$A$5:$A$200,E$27,Buchungen!$E$5:$E$200,"&lt;"&amp;TIME(20,0,0),Buchungen!$F$5:$F$200,"&gt;"&amp;TIME(18,0,0),Buchungen!$I$5:$I$200,"&lt;&gt;Storniert")&gt;0),$A20&amp;" ","")))</f>
        <v/>
      </c>
      <c r="F32" s="39">
        <f>IF(F$27="","",TRIM(IF(AND($A9&lt;&gt;"",COUNTIFS(Buchungen!$C$5:$C$200,$B$4,Buchungen!$D$5:$D$200,$A9,Buchungen!$A$5:$A$200,F$27,Buchungen!$E$5:$E$200,"&lt;"&amp;TIME(20,0,0),Buchungen!$F$5:$F$200,"&gt;"&amp;TIME(18,0,0),Buchungen!$I$5:$I$200,"&lt;&gt;Storniert")&gt;0),$A9&amp;" ","")&amp;IF(AND($A10&lt;&gt;"",COUNTIFS(Buchungen!$C$5:$C$200,$B$4,Buchungen!$D$5:$D$200,$A10,Buchungen!$A$5:$A$200,F$27,Buchungen!$E$5:$E$200,"&lt;"&amp;TIME(20,0,0),Buchungen!$F$5:$F$200,"&gt;"&amp;TIME(18,0,0),Buchungen!$I$5:$I$200,"&lt;&gt;Storniert")&gt;0),$A10&amp;" ","")&amp;IF(AND($A11&lt;&gt;"",COUNTIFS(Buchungen!$C$5:$C$200,$B$4,Buchungen!$D$5:$D$200,$A11,Buchungen!$A$5:$A$200,F$27,Buchungen!$E$5:$E$200,"&lt;"&amp;TIME(20,0,0),Buchungen!$F$5:$F$200,"&gt;"&amp;TIME(18,0,0),Buchungen!$I$5:$I$200,"&lt;&gt;Storniert")&gt;0),$A11&amp;" ","")&amp;IF(AND($A12&lt;&gt;"",COUNTIFS(Buchungen!$C$5:$C$200,$B$4,Buchungen!$D$5:$D$200,$A12,Buchungen!$A$5:$A$200,F$27,Buchungen!$E$5:$E$200,"&lt;"&amp;TIME(20,0,0),Buchungen!$F$5:$F$200,"&gt;"&amp;TIME(18,0,0),Buchungen!$I$5:$I$200,"&lt;&gt;Storniert")&gt;0),$A12&amp;" ","")&amp;IF(AND($A13&lt;&gt;"",COUNTIFS(Buchungen!$C$5:$C$200,$B$4,Buchungen!$D$5:$D$200,$A13,Buchungen!$A$5:$A$200,F$27,Buchungen!$E$5:$E$200,"&lt;"&amp;TIME(20,0,0),Buchungen!$F$5:$F$200,"&gt;"&amp;TIME(18,0,0),Buchungen!$I$5:$I$200,"&lt;&gt;Storniert")&gt;0),$A13&amp;" ","")&amp;IF(AND($A14&lt;&gt;"",COUNTIFS(Buchungen!$C$5:$C$200,$B$4,Buchungen!$D$5:$D$200,$A14,Buchungen!$A$5:$A$200,F$27,Buchungen!$E$5:$E$200,"&lt;"&amp;TIME(20,0,0),Buchungen!$F$5:$F$200,"&gt;"&amp;TIME(18,0,0),Buchungen!$I$5:$I$200,"&lt;&gt;Storniert")&gt;0),$A14&amp;" ","")&amp;IF(AND($A15&lt;&gt;"",COUNTIFS(Buchungen!$C$5:$C$200,$B$4,Buchungen!$D$5:$D$200,$A15,Buchungen!$A$5:$A$200,F$27,Buchungen!$E$5:$E$200,"&lt;"&amp;TIME(20,0,0),Buchungen!$F$5:$F$200,"&gt;"&amp;TIME(18,0,0),Buchungen!$I$5:$I$200,"&lt;&gt;Storniert")&gt;0),$A15&amp;" ","")&amp;IF(AND($A16&lt;&gt;"",COUNTIFS(Buchungen!$C$5:$C$200,$B$4,Buchungen!$D$5:$D$200,$A16,Buchungen!$A$5:$A$200,F$27,Buchungen!$E$5:$E$200,"&lt;"&amp;TIME(20,0,0),Buchungen!$F$5:$F$200,"&gt;"&amp;TIME(18,0,0),Buchungen!$I$5:$I$200,"&lt;&gt;Storniert")&gt;0),$A16&amp;" ","")&amp;IF(AND($A17&lt;&gt;"",COUNTIFS(Buchungen!$C$5:$C$200,$B$4,Buchungen!$D$5:$D$200,$A17,Buchungen!$A$5:$A$200,F$27,Buchungen!$E$5:$E$200,"&lt;"&amp;TIME(20,0,0),Buchungen!$F$5:$F$200,"&gt;"&amp;TIME(18,0,0),Buchungen!$I$5:$I$200,"&lt;&gt;Storniert")&gt;0),$A17&amp;" ","")&amp;IF(AND($A18&lt;&gt;"",COUNTIFS(Buchungen!$C$5:$C$200,$B$4,Buchungen!$D$5:$D$200,$A18,Buchungen!$A$5:$A$200,F$27,Buchungen!$E$5:$E$200,"&lt;"&amp;TIME(20,0,0),Buchungen!$F$5:$F$200,"&gt;"&amp;TIME(18,0,0),Buchungen!$I$5:$I$200,"&lt;&gt;Storniert")&gt;0),$A18&amp;" ","")&amp;IF(AND($A19&lt;&gt;"",COUNTIFS(Buchungen!$C$5:$C$200,$B$4,Buchungen!$D$5:$D$200,$A19,Buchungen!$A$5:$A$200,F$27,Buchungen!$E$5:$E$200,"&lt;"&amp;TIME(20,0,0),Buchungen!$F$5:$F$200,"&gt;"&amp;TIME(18,0,0),Buchungen!$I$5:$I$200,"&lt;&gt;Storniert")&gt;0),$A19&amp;" ","")&amp;IF(AND($A20&lt;&gt;"",COUNTIFS(Buchungen!$C$5:$C$200,$B$4,Buchungen!$D$5:$D$200,$A20,Buchungen!$A$5:$A$200,F$27,Buchungen!$E$5:$E$200,"&lt;"&amp;TIME(20,0,0),Buchungen!$F$5:$F$200,"&gt;"&amp;TIME(18,0,0),Buchungen!$I$5:$I$200,"&lt;&gt;Storniert")&gt;0),$A20&amp;" ","")))</f>
        <v/>
      </c>
      <c r="G32" s="39">
        <f>IF(G$27="","",TRIM(IF(AND($A9&lt;&gt;"",COUNTIFS(Buchungen!$C$5:$C$200,$B$4,Buchungen!$D$5:$D$200,$A9,Buchungen!$A$5:$A$200,G$27,Buchungen!$E$5:$E$200,"&lt;"&amp;TIME(20,0,0),Buchungen!$F$5:$F$200,"&gt;"&amp;TIME(18,0,0),Buchungen!$I$5:$I$200,"&lt;&gt;Storniert")&gt;0),$A9&amp;" ","")&amp;IF(AND($A10&lt;&gt;"",COUNTIFS(Buchungen!$C$5:$C$200,$B$4,Buchungen!$D$5:$D$200,$A10,Buchungen!$A$5:$A$200,G$27,Buchungen!$E$5:$E$200,"&lt;"&amp;TIME(20,0,0),Buchungen!$F$5:$F$200,"&gt;"&amp;TIME(18,0,0),Buchungen!$I$5:$I$200,"&lt;&gt;Storniert")&gt;0),$A10&amp;" ","")&amp;IF(AND($A11&lt;&gt;"",COUNTIFS(Buchungen!$C$5:$C$200,$B$4,Buchungen!$D$5:$D$200,$A11,Buchungen!$A$5:$A$200,G$27,Buchungen!$E$5:$E$200,"&lt;"&amp;TIME(20,0,0),Buchungen!$F$5:$F$200,"&gt;"&amp;TIME(18,0,0),Buchungen!$I$5:$I$200,"&lt;&gt;Storniert")&gt;0),$A11&amp;" ","")&amp;IF(AND($A12&lt;&gt;"",COUNTIFS(Buchungen!$C$5:$C$200,$B$4,Buchungen!$D$5:$D$200,$A12,Buchungen!$A$5:$A$200,G$27,Buchungen!$E$5:$E$200,"&lt;"&amp;TIME(20,0,0),Buchungen!$F$5:$F$200,"&gt;"&amp;TIME(18,0,0),Buchungen!$I$5:$I$200,"&lt;&gt;Storniert")&gt;0),$A12&amp;" ","")&amp;IF(AND($A13&lt;&gt;"",COUNTIFS(Buchungen!$C$5:$C$200,$B$4,Buchungen!$D$5:$D$200,$A13,Buchungen!$A$5:$A$200,G$27,Buchungen!$E$5:$E$200,"&lt;"&amp;TIME(20,0,0),Buchungen!$F$5:$F$200,"&gt;"&amp;TIME(18,0,0),Buchungen!$I$5:$I$200,"&lt;&gt;Storniert")&gt;0),$A13&amp;" ","")&amp;IF(AND($A14&lt;&gt;"",COUNTIFS(Buchungen!$C$5:$C$200,$B$4,Buchungen!$D$5:$D$200,$A14,Buchungen!$A$5:$A$200,G$27,Buchungen!$E$5:$E$200,"&lt;"&amp;TIME(20,0,0),Buchungen!$F$5:$F$200,"&gt;"&amp;TIME(18,0,0),Buchungen!$I$5:$I$200,"&lt;&gt;Storniert")&gt;0),$A14&amp;" ","")&amp;IF(AND($A15&lt;&gt;"",COUNTIFS(Buchungen!$C$5:$C$200,$B$4,Buchungen!$D$5:$D$200,$A15,Buchungen!$A$5:$A$200,G$27,Buchungen!$E$5:$E$200,"&lt;"&amp;TIME(20,0,0),Buchungen!$F$5:$F$200,"&gt;"&amp;TIME(18,0,0),Buchungen!$I$5:$I$200,"&lt;&gt;Storniert")&gt;0),$A15&amp;" ","")&amp;IF(AND($A16&lt;&gt;"",COUNTIFS(Buchungen!$C$5:$C$200,$B$4,Buchungen!$D$5:$D$200,$A16,Buchungen!$A$5:$A$200,G$27,Buchungen!$E$5:$E$200,"&lt;"&amp;TIME(20,0,0),Buchungen!$F$5:$F$200,"&gt;"&amp;TIME(18,0,0),Buchungen!$I$5:$I$200,"&lt;&gt;Storniert")&gt;0),$A16&amp;" ","")&amp;IF(AND($A17&lt;&gt;"",COUNTIFS(Buchungen!$C$5:$C$200,$B$4,Buchungen!$D$5:$D$200,$A17,Buchungen!$A$5:$A$200,G$27,Buchungen!$E$5:$E$200,"&lt;"&amp;TIME(20,0,0),Buchungen!$F$5:$F$200,"&gt;"&amp;TIME(18,0,0),Buchungen!$I$5:$I$200,"&lt;&gt;Storniert")&gt;0),$A17&amp;" ","")&amp;IF(AND($A18&lt;&gt;"",COUNTIFS(Buchungen!$C$5:$C$200,$B$4,Buchungen!$D$5:$D$200,$A18,Buchungen!$A$5:$A$200,G$27,Buchungen!$E$5:$E$200,"&lt;"&amp;TIME(20,0,0),Buchungen!$F$5:$F$200,"&gt;"&amp;TIME(18,0,0),Buchungen!$I$5:$I$200,"&lt;&gt;Storniert")&gt;0),$A18&amp;" ","")&amp;IF(AND($A19&lt;&gt;"",COUNTIFS(Buchungen!$C$5:$C$200,$B$4,Buchungen!$D$5:$D$200,$A19,Buchungen!$A$5:$A$200,G$27,Buchungen!$E$5:$E$200,"&lt;"&amp;TIME(20,0,0),Buchungen!$F$5:$F$200,"&gt;"&amp;TIME(18,0,0),Buchungen!$I$5:$I$200,"&lt;&gt;Storniert")&gt;0),$A19&amp;" ","")&amp;IF(AND($A20&lt;&gt;"",COUNTIFS(Buchungen!$C$5:$C$200,$B$4,Buchungen!$D$5:$D$200,$A20,Buchungen!$A$5:$A$200,G$27,Buchungen!$E$5:$E$200,"&lt;"&amp;TIME(20,0,0),Buchungen!$F$5:$F$200,"&gt;"&amp;TIME(18,0,0),Buchungen!$I$5:$I$200,"&lt;&gt;Storniert")&gt;0),$A20&amp;" ","")))</f>
        <v/>
      </c>
      <c r="H32" s="39">
        <f>IF(H$27="","",TRIM(IF(AND($A9&lt;&gt;"",COUNTIFS(Buchungen!$C$5:$C$200,$B$4,Buchungen!$D$5:$D$200,$A9,Buchungen!$A$5:$A$200,H$27,Buchungen!$E$5:$E$200,"&lt;"&amp;TIME(20,0,0),Buchungen!$F$5:$F$200,"&gt;"&amp;TIME(18,0,0),Buchungen!$I$5:$I$200,"&lt;&gt;Storniert")&gt;0),$A9&amp;" ","")&amp;IF(AND($A10&lt;&gt;"",COUNTIFS(Buchungen!$C$5:$C$200,$B$4,Buchungen!$D$5:$D$200,$A10,Buchungen!$A$5:$A$200,H$27,Buchungen!$E$5:$E$200,"&lt;"&amp;TIME(20,0,0),Buchungen!$F$5:$F$200,"&gt;"&amp;TIME(18,0,0),Buchungen!$I$5:$I$200,"&lt;&gt;Storniert")&gt;0),$A10&amp;" ","")&amp;IF(AND($A11&lt;&gt;"",COUNTIFS(Buchungen!$C$5:$C$200,$B$4,Buchungen!$D$5:$D$200,$A11,Buchungen!$A$5:$A$200,H$27,Buchungen!$E$5:$E$200,"&lt;"&amp;TIME(20,0,0),Buchungen!$F$5:$F$200,"&gt;"&amp;TIME(18,0,0),Buchungen!$I$5:$I$200,"&lt;&gt;Storniert")&gt;0),$A11&amp;" ","")&amp;IF(AND($A12&lt;&gt;"",COUNTIFS(Buchungen!$C$5:$C$200,$B$4,Buchungen!$D$5:$D$200,$A12,Buchungen!$A$5:$A$200,H$27,Buchungen!$E$5:$E$200,"&lt;"&amp;TIME(20,0,0),Buchungen!$F$5:$F$200,"&gt;"&amp;TIME(18,0,0),Buchungen!$I$5:$I$200,"&lt;&gt;Storniert")&gt;0),$A12&amp;" ","")&amp;IF(AND($A13&lt;&gt;"",COUNTIFS(Buchungen!$C$5:$C$200,$B$4,Buchungen!$D$5:$D$200,$A13,Buchungen!$A$5:$A$200,H$27,Buchungen!$E$5:$E$200,"&lt;"&amp;TIME(20,0,0),Buchungen!$F$5:$F$200,"&gt;"&amp;TIME(18,0,0),Buchungen!$I$5:$I$200,"&lt;&gt;Storniert")&gt;0),$A13&amp;" ","")&amp;IF(AND($A14&lt;&gt;"",COUNTIFS(Buchungen!$C$5:$C$200,$B$4,Buchungen!$D$5:$D$200,$A14,Buchungen!$A$5:$A$200,H$27,Buchungen!$E$5:$E$200,"&lt;"&amp;TIME(20,0,0),Buchungen!$F$5:$F$200,"&gt;"&amp;TIME(18,0,0),Buchungen!$I$5:$I$200,"&lt;&gt;Storniert")&gt;0),$A14&amp;" ","")&amp;IF(AND($A15&lt;&gt;"",COUNTIFS(Buchungen!$C$5:$C$200,$B$4,Buchungen!$D$5:$D$200,$A15,Buchungen!$A$5:$A$200,H$27,Buchungen!$E$5:$E$200,"&lt;"&amp;TIME(20,0,0),Buchungen!$F$5:$F$200,"&gt;"&amp;TIME(18,0,0),Buchungen!$I$5:$I$200,"&lt;&gt;Storniert")&gt;0),$A15&amp;" ","")&amp;IF(AND($A16&lt;&gt;"",COUNTIFS(Buchungen!$C$5:$C$200,$B$4,Buchungen!$D$5:$D$200,$A16,Buchungen!$A$5:$A$200,H$27,Buchungen!$E$5:$E$200,"&lt;"&amp;TIME(20,0,0),Buchungen!$F$5:$F$200,"&gt;"&amp;TIME(18,0,0),Buchungen!$I$5:$I$200,"&lt;&gt;Storniert")&gt;0),$A16&amp;" ","")&amp;IF(AND($A17&lt;&gt;"",COUNTIFS(Buchungen!$C$5:$C$200,$B$4,Buchungen!$D$5:$D$200,$A17,Buchungen!$A$5:$A$200,H$27,Buchungen!$E$5:$E$200,"&lt;"&amp;TIME(20,0,0),Buchungen!$F$5:$F$200,"&gt;"&amp;TIME(18,0,0),Buchungen!$I$5:$I$200,"&lt;&gt;Storniert")&gt;0),$A17&amp;" ","")&amp;IF(AND($A18&lt;&gt;"",COUNTIFS(Buchungen!$C$5:$C$200,$B$4,Buchungen!$D$5:$D$200,$A18,Buchungen!$A$5:$A$200,H$27,Buchungen!$E$5:$E$200,"&lt;"&amp;TIME(20,0,0),Buchungen!$F$5:$F$200,"&gt;"&amp;TIME(18,0,0),Buchungen!$I$5:$I$200,"&lt;&gt;Storniert")&gt;0),$A18&amp;" ","")&amp;IF(AND($A19&lt;&gt;"",COUNTIFS(Buchungen!$C$5:$C$200,$B$4,Buchungen!$D$5:$D$200,$A19,Buchungen!$A$5:$A$200,H$27,Buchungen!$E$5:$E$200,"&lt;"&amp;TIME(20,0,0),Buchungen!$F$5:$F$200,"&gt;"&amp;TIME(18,0,0),Buchungen!$I$5:$I$200,"&lt;&gt;Storniert")&gt;0),$A19&amp;" ","")&amp;IF(AND($A20&lt;&gt;"",COUNTIFS(Buchungen!$C$5:$C$200,$B$4,Buchungen!$D$5:$D$200,$A20,Buchungen!$A$5:$A$200,H$27,Buchungen!$E$5:$E$200,"&lt;"&amp;TIME(20,0,0),Buchungen!$F$5:$F$200,"&gt;"&amp;TIME(18,0,0),Buchungen!$I$5:$I$200,"&lt;&gt;Storniert")&gt;0),$A20&amp;" ","")))</f>
        <v/>
      </c>
    </row>
    <row r="33" ht="22" customHeight="1">
      <c r="A33" s="56" t="inlineStr">
        <is>
          <t>19:00–21:00</t>
        </is>
      </c>
      <c r="B33" s="39">
        <f>IF(B$27="","",TRIM(IF(AND($A9&lt;&gt;"",COUNTIFS(Buchungen!$C$5:$C$200,$B$4,Buchungen!$D$5:$D$200,$A9,Buchungen!$A$5:$A$200,B$27,Buchungen!$E$5:$E$200,"&lt;"&amp;TIME(21,0,0),Buchungen!$F$5:$F$200,"&gt;"&amp;TIME(19,0,0),Buchungen!$I$5:$I$200,"&lt;&gt;Storniert")&gt;0),$A9&amp;" ","")&amp;IF(AND($A10&lt;&gt;"",COUNTIFS(Buchungen!$C$5:$C$200,$B$4,Buchungen!$D$5:$D$200,$A10,Buchungen!$A$5:$A$200,B$27,Buchungen!$E$5:$E$200,"&lt;"&amp;TIME(21,0,0),Buchungen!$F$5:$F$200,"&gt;"&amp;TIME(19,0,0),Buchungen!$I$5:$I$200,"&lt;&gt;Storniert")&gt;0),$A10&amp;" ","")&amp;IF(AND($A11&lt;&gt;"",COUNTIFS(Buchungen!$C$5:$C$200,$B$4,Buchungen!$D$5:$D$200,$A11,Buchungen!$A$5:$A$200,B$27,Buchungen!$E$5:$E$200,"&lt;"&amp;TIME(21,0,0),Buchungen!$F$5:$F$200,"&gt;"&amp;TIME(19,0,0),Buchungen!$I$5:$I$200,"&lt;&gt;Storniert")&gt;0),$A11&amp;" ","")&amp;IF(AND($A12&lt;&gt;"",COUNTIFS(Buchungen!$C$5:$C$200,$B$4,Buchungen!$D$5:$D$200,$A12,Buchungen!$A$5:$A$200,B$27,Buchungen!$E$5:$E$200,"&lt;"&amp;TIME(21,0,0),Buchungen!$F$5:$F$200,"&gt;"&amp;TIME(19,0,0),Buchungen!$I$5:$I$200,"&lt;&gt;Storniert")&gt;0),$A12&amp;" ","")&amp;IF(AND($A13&lt;&gt;"",COUNTIFS(Buchungen!$C$5:$C$200,$B$4,Buchungen!$D$5:$D$200,$A13,Buchungen!$A$5:$A$200,B$27,Buchungen!$E$5:$E$200,"&lt;"&amp;TIME(21,0,0),Buchungen!$F$5:$F$200,"&gt;"&amp;TIME(19,0,0),Buchungen!$I$5:$I$200,"&lt;&gt;Storniert")&gt;0),$A13&amp;" ","")&amp;IF(AND($A14&lt;&gt;"",COUNTIFS(Buchungen!$C$5:$C$200,$B$4,Buchungen!$D$5:$D$200,$A14,Buchungen!$A$5:$A$200,B$27,Buchungen!$E$5:$E$200,"&lt;"&amp;TIME(21,0,0),Buchungen!$F$5:$F$200,"&gt;"&amp;TIME(19,0,0),Buchungen!$I$5:$I$200,"&lt;&gt;Storniert")&gt;0),$A14&amp;" ","")&amp;IF(AND($A15&lt;&gt;"",COUNTIFS(Buchungen!$C$5:$C$200,$B$4,Buchungen!$D$5:$D$200,$A15,Buchungen!$A$5:$A$200,B$27,Buchungen!$E$5:$E$200,"&lt;"&amp;TIME(21,0,0),Buchungen!$F$5:$F$200,"&gt;"&amp;TIME(19,0,0),Buchungen!$I$5:$I$200,"&lt;&gt;Storniert")&gt;0),$A15&amp;" ","")&amp;IF(AND($A16&lt;&gt;"",COUNTIFS(Buchungen!$C$5:$C$200,$B$4,Buchungen!$D$5:$D$200,$A16,Buchungen!$A$5:$A$200,B$27,Buchungen!$E$5:$E$200,"&lt;"&amp;TIME(21,0,0),Buchungen!$F$5:$F$200,"&gt;"&amp;TIME(19,0,0),Buchungen!$I$5:$I$200,"&lt;&gt;Storniert")&gt;0),$A16&amp;" ","")&amp;IF(AND($A17&lt;&gt;"",COUNTIFS(Buchungen!$C$5:$C$200,$B$4,Buchungen!$D$5:$D$200,$A17,Buchungen!$A$5:$A$200,B$27,Buchungen!$E$5:$E$200,"&lt;"&amp;TIME(21,0,0),Buchungen!$F$5:$F$200,"&gt;"&amp;TIME(19,0,0),Buchungen!$I$5:$I$200,"&lt;&gt;Storniert")&gt;0),$A17&amp;" ","")&amp;IF(AND($A18&lt;&gt;"",COUNTIFS(Buchungen!$C$5:$C$200,$B$4,Buchungen!$D$5:$D$200,$A18,Buchungen!$A$5:$A$200,B$27,Buchungen!$E$5:$E$200,"&lt;"&amp;TIME(21,0,0),Buchungen!$F$5:$F$200,"&gt;"&amp;TIME(19,0,0),Buchungen!$I$5:$I$200,"&lt;&gt;Storniert")&gt;0),$A18&amp;" ","")&amp;IF(AND($A19&lt;&gt;"",COUNTIFS(Buchungen!$C$5:$C$200,$B$4,Buchungen!$D$5:$D$200,$A19,Buchungen!$A$5:$A$200,B$27,Buchungen!$E$5:$E$200,"&lt;"&amp;TIME(21,0,0),Buchungen!$F$5:$F$200,"&gt;"&amp;TIME(19,0,0),Buchungen!$I$5:$I$200,"&lt;&gt;Storniert")&gt;0),$A19&amp;" ","")&amp;IF(AND($A20&lt;&gt;"",COUNTIFS(Buchungen!$C$5:$C$200,$B$4,Buchungen!$D$5:$D$200,$A20,Buchungen!$A$5:$A$200,B$27,Buchungen!$E$5:$E$200,"&lt;"&amp;TIME(21,0,0),Buchungen!$F$5:$F$200,"&gt;"&amp;TIME(19,0,0),Buchungen!$I$5:$I$200,"&lt;&gt;Storniert")&gt;0),$A20&amp;" ","")))</f>
        <v/>
      </c>
      <c r="C33" s="39">
        <f>IF(C$27="","",TRIM(IF(AND($A9&lt;&gt;"",COUNTIFS(Buchungen!$C$5:$C$200,$B$4,Buchungen!$D$5:$D$200,$A9,Buchungen!$A$5:$A$200,C$27,Buchungen!$E$5:$E$200,"&lt;"&amp;TIME(21,0,0),Buchungen!$F$5:$F$200,"&gt;"&amp;TIME(19,0,0),Buchungen!$I$5:$I$200,"&lt;&gt;Storniert")&gt;0),$A9&amp;" ","")&amp;IF(AND($A10&lt;&gt;"",COUNTIFS(Buchungen!$C$5:$C$200,$B$4,Buchungen!$D$5:$D$200,$A10,Buchungen!$A$5:$A$200,C$27,Buchungen!$E$5:$E$200,"&lt;"&amp;TIME(21,0,0),Buchungen!$F$5:$F$200,"&gt;"&amp;TIME(19,0,0),Buchungen!$I$5:$I$200,"&lt;&gt;Storniert")&gt;0),$A10&amp;" ","")&amp;IF(AND($A11&lt;&gt;"",COUNTIFS(Buchungen!$C$5:$C$200,$B$4,Buchungen!$D$5:$D$200,$A11,Buchungen!$A$5:$A$200,C$27,Buchungen!$E$5:$E$200,"&lt;"&amp;TIME(21,0,0),Buchungen!$F$5:$F$200,"&gt;"&amp;TIME(19,0,0),Buchungen!$I$5:$I$200,"&lt;&gt;Storniert")&gt;0),$A11&amp;" ","")&amp;IF(AND($A12&lt;&gt;"",COUNTIFS(Buchungen!$C$5:$C$200,$B$4,Buchungen!$D$5:$D$200,$A12,Buchungen!$A$5:$A$200,C$27,Buchungen!$E$5:$E$200,"&lt;"&amp;TIME(21,0,0),Buchungen!$F$5:$F$200,"&gt;"&amp;TIME(19,0,0),Buchungen!$I$5:$I$200,"&lt;&gt;Storniert")&gt;0),$A12&amp;" ","")&amp;IF(AND($A13&lt;&gt;"",COUNTIFS(Buchungen!$C$5:$C$200,$B$4,Buchungen!$D$5:$D$200,$A13,Buchungen!$A$5:$A$200,C$27,Buchungen!$E$5:$E$200,"&lt;"&amp;TIME(21,0,0),Buchungen!$F$5:$F$200,"&gt;"&amp;TIME(19,0,0),Buchungen!$I$5:$I$200,"&lt;&gt;Storniert")&gt;0),$A13&amp;" ","")&amp;IF(AND($A14&lt;&gt;"",COUNTIFS(Buchungen!$C$5:$C$200,$B$4,Buchungen!$D$5:$D$200,$A14,Buchungen!$A$5:$A$200,C$27,Buchungen!$E$5:$E$200,"&lt;"&amp;TIME(21,0,0),Buchungen!$F$5:$F$200,"&gt;"&amp;TIME(19,0,0),Buchungen!$I$5:$I$200,"&lt;&gt;Storniert")&gt;0),$A14&amp;" ","")&amp;IF(AND($A15&lt;&gt;"",COUNTIFS(Buchungen!$C$5:$C$200,$B$4,Buchungen!$D$5:$D$200,$A15,Buchungen!$A$5:$A$200,C$27,Buchungen!$E$5:$E$200,"&lt;"&amp;TIME(21,0,0),Buchungen!$F$5:$F$200,"&gt;"&amp;TIME(19,0,0),Buchungen!$I$5:$I$200,"&lt;&gt;Storniert")&gt;0),$A15&amp;" ","")&amp;IF(AND($A16&lt;&gt;"",COUNTIFS(Buchungen!$C$5:$C$200,$B$4,Buchungen!$D$5:$D$200,$A16,Buchungen!$A$5:$A$200,C$27,Buchungen!$E$5:$E$200,"&lt;"&amp;TIME(21,0,0),Buchungen!$F$5:$F$200,"&gt;"&amp;TIME(19,0,0),Buchungen!$I$5:$I$200,"&lt;&gt;Storniert")&gt;0),$A16&amp;" ","")&amp;IF(AND($A17&lt;&gt;"",COUNTIFS(Buchungen!$C$5:$C$200,$B$4,Buchungen!$D$5:$D$200,$A17,Buchungen!$A$5:$A$200,C$27,Buchungen!$E$5:$E$200,"&lt;"&amp;TIME(21,0,0),Buchungen!$F$5:$F$200,"&gt;"&amp;TIME(19,0,0),Buchungen!$I$5:$I$200,"&lt;&gt;Storniert")&gt;0),$A17&amp;" ","")&amp;IF(AND($A18&lt;&gt;"",COUNTIFS(Buchungen!$C$5:$C$200,$B$4,Buchungen!$D$5:$D$200,$A18,Buchungen!$A$5:$A$200,C$27,Buchungen!$E$5:$E$200,"&lt;"&amp;TIME(21,0,0),Buchungen!$F$5:$F$200,"&gt;"&amp;TIME(19,0,0),Buchungen!$I$5:$I$200,"&lt;&gt;Storniert")&gt;0),$A18&amp;" ","")&amp;IF(AND($A19&lt;&gt;"",COUNTIFS(Buchungen!$C$5:$C$200,$B$4,Buchungen!$D$5:$D$200,$A19,Buchungen!$A$5:$A$200,C$27,Buchungen!$E$5:$E$200,"&lt;"&amp;TIME(21,0,0),Buchungen!$F$5:$F$200,"&gt;"&amp;TIME(19,0,0),Buchungen!$I$5:$I$200,"&lt;&gt;Storniert")&gt;0),$A19&amp;" ","")&amp;IF(AND($A20&lt;&gt;"",COUNTIFS(Buchungen!$C$5:$C$200,$B$4,Buchungen!$D$5:$D$200,$A20,Buchungen!$A$5:$A$200,C$27,Buchungen!$E$5:$E$200,"&lt;"&amp;TIME(21,0,0),Buchungen!$F$5:$F$200,"&gt;"&amp;TIME(19,0,0),Buchungen!$I$5:$I$200,"&lt;&gt;Storniert")&gt;0),$A20&amp;" ","")))</f>
        <v/>
      </c>
      <c r="D33" s="39">
        <f>IF(D$27="","",TRIM(IF(AND($A9&lt;&gt;"",COUNTIFS(Buchungen!$C$5:$C$200,$B$4,Buchungen!$D$5:$D$200,$A9,Buchungen!$A$5:$A$200,D$27,Buchungen!$E$5:$E$200,"&lt;"&amp;TIME(21,0,0),Buchungen!$F$5:$F$200,"&gt;"&amp;TIME(19,0,0),Buchungen!$I$5:$I$200,"&lt;&gt;Storniert")&gt;0),$A9&amp;" ","")&amp;IF(AND($A10&lt;&gt;"",COUNTIFS(Buchungen!$C$5:$C$200,$B$4,Buchungen!$D$5:$D$200,$A10,Buchungen!$A$5:$A$200,D$27,Buchungen!$E$5:$E$200,"&lt;"&amp;TIME(21,0,0),Buchungen!$F$5:$F$200,"&gt;"&amp;TIME(19,0,0),Buchungen!$I$5:$I$200,"&lt;&gt;Storniert")&gt;0),$A10&amp;" ","")&amp;IF(AND($A11&lt;&gt;"",COUNTIFS(Buchungen!$C$5:$C$200,$B$4,Buchungen!$D$5:$D$200,$A11,Buchungen!$A$5:$A$200,D$27,Buchungen!$E$5:$E$200,"&lt;"&amp;TIME(21,0,0),Buchungen!$F$5:$F$200,"&gt;"&amp;TIME(19,0,0),Buchungen!$I$5:$I$200,"&lt;&gt;Storniert")&gt;0),$A11&amp;" ","")&amp;IF(AND($A12&lt;&gt;"",COUNTIFS(Buchungen!$C$5:$C$200,$B$4,Buchungen!$D$5:$D$200,$A12,Buchungen!$A$5:$A$200,D$27,Buchungen!$E$5:$E$200,"&lt;"&amp;TIME(21,0,0),Buchungen!$F$5:$F$200,"&gt;"&amp;TIME(19,0,0),Buchungen!$I$5:$I$200,"&lt;&gt;Storniert")&gt;0),$A12&amp;" ","")&amp;IF(AND($A13&lt;&gt;"",COUNTIFS(Buchungen!$C$5:$C$200,$B$4,Buchungen!$D$5:$D$200,$A13,Buchungen!$A$5:$A$200,D$27,Buchungen!$E$5:$E$200,"&lt;"&amp;TIME(21,0,0),Buchungen!$F$5:$F$200,"&gt;"&amp;TIME(19,0,0),Buchungen!$I$5:$I$200,"&lt;&gt;Storniert")&gt;0),$A13&amp;" ","")&amp;IF(AND($A14&lt;&gt;"",COUNTIFS(Buchungen!$C$5:$C$200,$B$4,Buchungen!$D$5:$D$200,$A14,Buchungen!$A$5:$A$200,D$27,Buchungen!$E$5:$E$200,"&lt;"&amp;TIME(21,0,0),Buchungen!$F$5:$F$200,"&gt;"&amp;TIME(19,0,0),Buchungen!$I$5:$I$200,"&lt;&gt;Storniert")&gt;0),$A14&amp;" ","")&amp;IF(AND($A15&lt;&gt;"",COUNTIFS(Buchungen!$C$5:$C$200,$B$4,Buchungen!$D$5:$D$200,$A15,Buchungen!$A$5:$A$200,D$27,Buchungen!$E$5:$E$200,"&lt;"&amp;TIME(21,0,0),Buchungen!$F$5:$F$200,"&gt;"&amp;TIME(19,0,0),Buchungen!$I$5:$I$200,"&lt;&gt;Storniert")&gt;0),$A15&amp;" ","")&amp;IF(AND($A16&lt;&gt;"",COUNTIFS(Buchungen!$C$5:$C$200,$B$4,Buchungen!$D$5:$D$200,$A16,Buchungen!$A$5:$A$200,D$27,Buchungen!$E$5:$E$200,"&lt;"&amp;TIME(21,0,0),Buchungen!$F$5:$F$200,"&gt;"&amp;TIME(19,0,0),Buchungen!$I$5:$I$200,"&lt;&gt;Storniert")&gt;0),$A16&amp;" ","")&amp;IF(AND($A17&lt;&gt;"",COUNTIFS(Buchungen!$C$5:$C$200,$B$4,Buchungen!$D$5:$D$200,$A17,Buchungen!$A$5:$A$200,D$27,Buchungen!$E$5:$E$200,"&lt;"&amp;TIME(21,0,0),Buchungen!$F$5:$F$200,"&gt;"&amp;TIME(19,0,0),Buchungen!$I$5:$I$200,"&lt;&gt;Storniert")&gt;0),$A17&amp;" ","")&amp;IF(AND($A18&lt;&gt;"",COUNTIFS(Buchungen!$C$5:$C$200,$B$4,Buchungen!$D$5:$D$200,$A18,Buchungen!$A$5:$A$200,D$27,Buchungen!$E$5:$E$200,"&lt;"&amp;TIME(21,0,0),Buchungen!$F$5:$F$200,"&gt;"&amp;TIME(19,0,0),Buchungen!$I$5:$I$200,"&lt;&gt;Storniert")&gt;0),$A18&amp;" ","")&amp;IF(AND($A19&lt;&gt;"",COUNTIFS(Buchungen!$C$5:$C$200,$B$4,Buchungen!$D$5:$D$200,$A19,Buchungen!$A$5:$A$200,D$27,Buchungen!$E$5:$E$200,"&lt;"&amp;TIME(21,0,0),Buchungen!$F$5:$F$200,"&gt;"&amp;TIME(19,0,0),Buchungen!$I$5:$I$200,"&lt;&gt;Storniert")&gt;0),$A19&amp;" ","")&amp;IF(AND($A20&lt;&gt;"",COUNTIFS(Buchungen!$C$5:$C$200,$B$4,Buchungen!$D$5:$D$200,$A20,Buchungen!$A$5:$A$200,D$27,Buchungen!$E$5:$E$200,"&lt;"&amp;TIME(21,0,0),Buchungen!$F$5:$F$200,"&gt;"&amp;TIME(19,0,0),Buchungen!$I$5:$I$200,"&lt;&gt;Storniert")&gt;0),$A20&amp;" ","")))</f>
        <v/>
      </c>
      <c r="E33" s="39">
        <f>IF(E$27="","",TRIM(IF(AND($A9&lt;&gt;"",COUNTIFS(Buchungen!$C$5:$C$200,$B$4,Buchungen!$D$5:$D$200,$A9,Buchungen!$A$5:$A$200,E$27,Buchungen!$E$5:$E$200,"&lt;"&amp;TIME(21,0,0),Buchungen!$F$5:$F$200,"&gt;"&amp;TIME(19,0,0),Buchungen!$I$5:$I$200,"&lt;&gt;Storniert")&gt;0),$A9&amp;" ","")&amp;IF(AND($A10&lt;&gt;"",COUNTIFS(Buchungen!$C$5:$C$200,$B$4,Buchungen!$D$5:$D$200,$A10,Buchungen!$A$5:$A$200,E$27,Buchungen!$E$5:$E$200,"&lt;"&amp;TIME(21,0,0),Buchungen!$F$5:$F$200,"&gt;"&amp;TIME(19,0,0),Buchungen!$I$5:$I$200,"&lt;&gt;Storniert")&gt;0),$A10&amp;" ","")&amp;IF(AND($A11&lt;&gt;"",COUNTIFS(Buchungen!$C$5:$C$200,$B$4,Buchungen!$D$5:$D$200,$A11,Buchungen!$A$5:$A$200,E$27,Buchungen!$E$5:$E$200,"&lt;"&amp;TIME(21,0,0),Buchungen!$F$5:$F$200,"&gt;"&amp;TIME(19,0,0),Buchungen!$I$5:$I$200,"&lt;&gt;Storniert")&gt;0),$A11&amp;" ","")&amp;IF(AND($A12&lt;&gt;"",COUNTIFS(Buchungen!$C$5:$C$200,$B$4,Buchungen!$D$5:$D$200,$A12,Buchungen!$A$5:$A$200,E$27,Buchungen!$E$5:$E$200,"&lt;"&amp;TIME(21,0,0),Buchungen!$F$5:$F$200,"&gt;"&amp;TIME(19,0,0),Buchungen!$I$5:$I$200,"&lt;&gt;Storniert")&gt;0),$A12&amp;" ","")&amp;IF(AND($A13&lt;&gt;"",COUNTIFS(Buchungen!$C$5:$C$200,$B$4,Buchungen!$D$5:$D$200,$A13,Buchungen!$A$5:$A$200,E$27,Buchungen!$E$5:$E$200,"&lt;"&amp;TIME(21,0,0),Buchungen!$F$5:$F$200,"&gt;"&amp;TIME(19,0,0),Buchungen!$I$5:$I$200,"&lt;&gt;Storniert")&gt;0),$A13&amp;" ","")&amp;IF(AND($A14&lt;&gt;"",COUNTIFS(Buchungen!$C$5:$C$200,$B$4,Buchungen!$D$5:$D$200,$A14,Buchungen!$A$5:$A$200,E$27,Buchungen!$E$5:$E$200,"&lt;"&amp;TIME(21,0,0),Buchungen!$F$5:$F$200,"&gt;"&amp;TIME(19,0,0),Buchungen!$I$5:$I$200,"&lt;&gt;Storniert")&gt;0),$A14&amp;" ","")&amp;IF(AND($A15&lt;&gt;"",COUNTIFS(Buchungen!$C$5:$C$200,$B$4,Buchungen!$D$5:$D$200,$A15,Buchungen!$A$5:$A$200,E$27,Buchungen!$E$5:$E$200,"&lt;"&amp;TIME(21,0,0),Buchungen!$F$5:$F$200,"&gt;"&amp;TIME(19,0,0),Buchungen!$I$5:$I$200,"&lt;&gt;Storniert")&gt;0),$A15&amp;" ","")&amp;IF(AND($A16&lt;&gt;"",COUNTIFS(Buchungen!$C$5:$C$200,$B$4,Buchungen!$D$5:$D$200,$A16,Buchungen!$A$5:$A$200,E$27,Buchungen!$E$5:$E$200,"&lt;"&amp;TIME(21,0,0),Buchungen!$F$5:$F$200,"&gt;"&amp;TIME(19,0,0),Buchungen!$I$5:$I$200,"&lt;&gt;Storniert")&gt;0),$A16&amp;" ","")&amp;IF(AND($A17&lt;&gt;"",COUNTIFS(Buchungen!$C$5:$C$200,$B$4,Buchungen!$D$5:$D$200,$A17,Buchungen!$A$5:$A$200,E$27,Buchungen!$E$5:$E$200,"&lt;"&amp;TIME(21,0,0),Buchungen!$F$5:$F$200,"&gt;"&amp;TIME(19,0,0),Buchungen!$I$5:$I$200,"&lt;&gt;Storniert")&gt;0),$A17&amp;" ","")&amp;IF(AND($A18&lt;&gt;"",COUNTIFS(Buchungen!$C$5:$C$200,$B$4,Buchungen!$D$5:$D$200,$A18,Buchungen!$A$5:$A$200,E$27,Buchungen!$E$5:$E$200,"&lt;"&amp;TIME(21,0,0),Buchungen!$F$5:$F$200,"&gt;"&amp;TIME(19,0,0),Buchungen!$I$5:$I$200,"&lt;&gt;Storniert")&gt;0),$A18&amp;" ","")&amp;IF(AND($A19&lt;&gt;"",COUNTIFS(Buchungen!$C$5:$C$200,$B$4,Buchungen!$D$5:$D$200,$A19,Buchungen!$A$5:$A$200,E$27,Buchungen!$E$5:$E$200,"&lt;"&amp;TIME(21,0,0),Buchungen!$F$5:$F$200,"&gt;"&amp;TIME(19,0,0),Buchungen!$I$5:$I$200,"&lt;&gt;Storniert")&gt;0),$A19&amp;" ","")&amp;IF(AND($A20&lt;&gt;"",COUNTIFS(Buchungen!$C$5:$C$200,$B$4,Buchungen!$D$5:$D$200,$A20,Buchungen!$A$5:$A$200,E$27,Buchungen!$E$5:$E$200,"&lt;"&amp;TIME(21,0,0),Buchungen!$F$5:$F$200,"&gt;"&amp;TIME(19,0,0),Buchungen!$I$5:$I$200,"&lt;&gt;Storniert")&gt;0),$A20&amp;" ","")))</f>
        <v/>
      </c>
      <c r="F33" s="39">
        <f>IF(F$27="","",TRIM(IF(AND($A9&lt;&gt;"",COUNTIFS(Buchungen!$C$5:$C$200,$B$4,Buchungen!$D$5:$D$200,$A9,Buchungen!$A$5:$A$200,F$27,Buchungen!$E$5:$E$200,"&lt;"&amp;TIME(21,0,0),Buchungen!$F$5:$F$200,"&gt;"&amp;TIME(19,0,0),Buchungen!$I$5:$I$200,"&lt;&gt;Storniert")&gt;0),$A9&amp;" ","")&amp;IF(AND($A10&lt;&gt;"",COUNTIFS(Buchungen!$C$5:$C$200,$B$4,Buchungen!$D$5:$D$200,$A10,Buchungen!$A$5:$A$200,F$27,Buchungen!$E$5:$E$200,"&lt;"&amp;TIME(21,0,0),Buchungen!$F$5:$F$200,"&gt;"&amp;TIME(19,0,0),Buchungen!$I$5:$I$200,"&lt;&gt;Storniert")&gt;0),$A10&amp;" ","")&amp;IF(AND($A11&lt;&gt;"",COUNTIFS(Buchungen!$C$5:$C$200,$B$4,Buchungen!$D$5:$D$200,$A11,Buchungen!$A$5:$A$200,F$27,Buchungen!$E$5:$E$200,"&lt;"&amp;TIME(21,0,0),Buchungen!$F$5:$F$200,"&gt;"&amp;TIME(19,0,0),Buchungen!$I$5:$I$200,"&lt;&gt;Storniert")&gt;0),$A11&amp;" ","")&amp;IF(AND($A12&lt;&gt;"",COUNTIFS(Buchungen!$C$5:$C$200,$B$4,Buchungen!$D$5:$D$200,$A12,Buchungen!$A$5:$A$200,F$27,Buchungen!$E$5:$E$200,"&lt;"&amp;TIME(21,0,0),Buchungen!$F$5:$F$200,"&gt;"&amp;TIME(19,0,0),Buchungen!$I$5:$I$200,"&lt;&gt;Storniert")&gt;0),$A12&amp;" ","")&amp;IF(AND($A13&lt;&gt;"",COUNTIFS(Buchungen!$C$5:$C$200,$B$4,Buchungen!$D$5:$D$200,$A13,Buchungen!$A$5:$A$200,F$27,Buchungen!$E$5:$E$200,"&lt;"&amp;TIME(21,0,0),Buchungen!$F$5:$F$200,"&gt;"&amp;TIME(19,0,0),Buchungen!$I$5:$I$200,"&lt;&gt;Storniert")&gt;0),$A13&amp;" ","")&amp;IF(AND($A14&lt;&gt;"",COUNTIFS(Buchungen!$C$5:$C$200,$B$4,Buchungen!$D$5:$D$200,$A14,Buchungen!$A$5:$A$200,F$27,Buchungen!$E$5:$E$200,"&lt;"&amp;TIME(21,0,0),Buchungen!$F$5:$F$200,"&gt;"&amp;TIME(19,0,0),Buchungen!$I$5:$I$200,"&lt;&gt;Storniert")&gt;0),$A14&amp;" ","")&amp;IF(AND($A15&lt;&gt;"",COUNTIFS(Buchungen!$C$5:$C$200,$B$4,Buchungen!$D$5:$D$200,$A15,Buchungen!$A$5:$A$200,F$27,Buchungen!$E$5:$E$200,"&lt;"&amp;TIME(21,0,0),Buchungen!$F$5:$F$200,"&gt;"&amp;TIME(19,0,0),Buchungen!$I$5:$I$200,"&lt;&gt;Storniert")&gt;0),$A15&amp;" ","")&amp;IF(AND($A16&lt;&gt;"",COUNTIFS(Buchungen!$C$5:$C$200,$B$4,Buchungen!$D$5:$D$200,$A16,Buchungen!$A$5:$A$200,F$27,Buchungen!$E$5:$E$200,"&lt;"&amp;TIME(21,0,0),Buchungen!$F$5:$F$200,"&gt;"&amp;TIME(19,0,0),Buchungen!$I$5:$I$200,"&lt;&gt;Storniert")&gt;0),$A16&amp;" ","")&amp;IF(AND($A17&lt;&gt;"",COUNTIFS(Buchungen!$C$5:$C$200,$B$4,Buchungen!$D$5:$D$200,$A17,Buchungen!$A$5:$A$200,F$27,Buchungen!$E$5:$E$200,"&lt;"&amp;TIME(21,0,0),Buchungen!$F$5:$F$200,"&gt;"&amp;TIME(19,0,0),Buchungen!$I$5:$I$200,"&lt;&gt;Storniert")&gt;0),$A17&amp;" ","")&amp;IF(AND($A18&lt;&gt;"",COUNTIFS(Buchungen!$C$5:$C$200,$B$4,Buchungen!$D$5:$D$200,$A18,Buchungen!$A$5:$A$200,F$27,Buchungen!$E$5:$E$200,"&lt;"&amp;TIME(21,0,0),Buchungen!$F$5:$F$200,"&gt;"&amp;TIME(19,0,0),Buchungen!$I$5:$I$200,"&lt;&gt;Storniert")&gt;0),$A18&amp;" ","")&amp;IF(AND($A19&lt;&gt;"",COUNTIFS(Buchungen!$C$5:$C$200,$B$4,Buchungen!$D$5:$D$200,$A19,Buchungen!$A$5:$A$200,F$27,Buchungen!$E$5:$E$200,"&lt;"&amp;TIME(21,0,0),Buchungen!$F$5:$F$200,"&gt;"&amp;TIME(19,0,0),Buchungen!$I$5:$I$200,"&lt;&gt;Storniert")&gt;0),$A19&amp;" ","")&amp;IF(AND($A20&lt;&gt;"",COUNTIFS(Buchungen!$C$5:$C$200,$B$4,Buchungen!$D$5:$D$200,$A20,Buchungen!$A$5:$A$200,F$27,Buchungen!$E$5:$E$200,"&lt;"&amp;TIME(21,0,0),Buchungen!$F$5:$F$200,"&gt;"&amp;TIME(19,0,0),Buchungen!$I$5:$I$200,"&lt;&gt;Storniert")&gt;0),$A20&amp;" ","")))</f>
        <v/>
      </c>
      <c r="G33" s="39">
        <f>IF(G$27="","",TRIM(IF(AND($A9&lt;&gt;"",COUNTIFS(Buchungen!$C$5:$C$200,$B$4,Buchungen!$D$5:$D$200,$A9,Buchungen!$A$5:$A$200,G$27,Buchungen!$E$5:$E$200,"&lt;"&amp;TIME(21,0,0),Buchungen!$F$5:$F$200,"&gt;"&amp;TIME(19,0,0),Buchungen!$I$5:$I$200,"&lt;&gt;Storniert")&gt;0),$A9&amp;" ","")&amp;IF(AND($A10&lt;&gt;"",COUNTIFS(Buchungen!$C$5:$C$200,$B$4,Buchungen!$D$5:$D$200,$A10,Buchungen!$A$5:$A$200,G$27,Buchungen!$E$5:$E$200,"&lt;"&amp;TIME(21,0,0),Buchungen!$F$5:$F$200,"&gt;"&amp;TIME(19,0,0),Buchungen!$I$5:$I$200,"&lt;&gt;Storniert")&gt;0),$A10&amp;" ","")&amp;IF(AND($A11&lt;&gt;"",COUNTIFS(Buchungen!$C$5:$C$200,$B$4,Buchungen!$D$5:$D$200,$A11,Buchungen!$A$5:$A$200,G$27,Buchungen!$E$5:$E$200,"&lt;"&amp;TIME(21,0,0),Buchungen!$F$5:$F$200,"&gt;"&amp;TIME(19,0,0),Buchungen!$I$5:$I$200,"&lt;&gt;Storniert")&gt;0),$A11&amp;" ","")&amp;IF(AND($A12&lt;&gt;"",COUNTIFS(Buchungen!$C$5:$C$200,$B$4,Buchungen!$D$5:$D$200,$A12,Buchungen!$A$5:$A$200,G$27,Buchungen!$E$5:$E$200,"&lt;"&amp;TIME(21,0,0),Buchungen!$F$5:$F$200,"&gt;"&amp;TIME(19,0,0),Buchungen!$I$5:$I$200,"&lt;&gt;Storniert")&gt;0),$A12&amp;" ","")&amp;IF(AND($A13&lt;&gt;"",COUNTIFS(Buchungen!$C$5:$C$200,$B$4,Buchungen!$D$5:$D$200,$A13,Buchungen!$A$5:$A$200,G$27,Buchungen!$E$5:$E$200,"&lt;"&amp;TIME(21,0,0),Buchungen!$F$5:$F$200,"&gt;"&amp;TIME(19,0,0),Buchungen!$I$5:$I$200,"&lt;&gt;Storniert")&gt;0),$A13&amp;" ","")&amp;IF(AND($A14&lt;&gt;"",COUNTIFS(Buchungen!$C$5:$C$200,$B$4,Buchungen!$D$5:$D$200,$A14,Buchungen!$A$5:$A$200,G$27,Buchungen!$E$5:$E$200,"&lt;"&amp;TIME(21,0,0),Buchungen!$F$5:$F$200,"&gt;"&amp;TIME(19,0,0),Buchungen!$I$5:$I$200,"&lt;&gt;Storniert")&gt;0),$A14&amp;" ","")&amp;IF(AND($A15&lt;&gt;"",COUNTIFS(Buchungen!$C$5:$C$200,$B$4,Buchungen!$D$5:$D$200,$A15,Buchungen!$A$5:$A$200,G$27,Buchungen!$E$5:$E$200,"&lt;"&amp;TIME(21,0,0),Buchungen!$F$5:$F$200,"&gt;"&amp;TIME(19,0,0),Buchungen!$I$5:$I$200,"&lt;&gt;Storniert")&gt;0),$A15&amp;" ","")&amp;IF(AND($A16&lt;&gt;"",COUNTIFS(Buchungen!$C$5:$C$200,$B$4,Buchungen!$D$5:$D$200,$A16,Buchungen!$A$5:$A$200,G$27,Buchungen!$E$5:$E$200,"&lt;"&amp;TIME(21,0,0),Buchungen!$F$5:$F$200,"&gt;"&amp;TIME(19,0,0),Buchungen!$I$5:$I$200,"&lt;&gt;Storniert")&gt;0),$A16&amp;" ","")&amp;IF(AND($A17&lt;&gt;"",COUNTIFS(Buchungen!$C$5:$C$200,$B$4,Buchungen!$D$5:$D$200,$A17,Buchungen!$A$5:$A$200,G$27,Buchungen!$E$5:$E$200,"&lt;"&amp;TIME(21,0,0),Buchungen!$F$5:$F$200,"&gt;"&amp;TIME(19,0,0),Buchungen!$I$5:$I$200,"&lt;&gt;Storniert")&gt;0),$A17&amp;" ","")&amp;IF(AND($A18&lt;&gt;"",COUNTIFS(Buchungen!$C$5:$C$200,$B$4,Buchungen!$D$5:$D$200,$A18,Buchungen!$A$5:$A$200,G$27,Buchungen!$E$5:$E$200,"&lt;"&amp;TIME(21,0,0),Buchungen!$F$5:$F$200,"&gt;"&amp;TIME(19,0,0),Buchungen!$I$5:$I$200,"&lt;&gt;Storniert")&gt;0),$A18&amp;" ","")&amp;IF(AND($A19&lt;&gt;"",COUNTIFS(Buchungen!$C$5:$C$200,$B$4,Buchungen!$D$5:$D$200,$A19,Buchungen!$A$5:$A$200,G$27,Buchungen!$E$5:$E$200,"&lt;"&amp;TIME(21,0,0),Buchungen!$F$5:$F$200,"&gt;"&amp;TIME(19,0,0),Buchungen!$I$5:$I$200,"&lt;&gt;Storniert")&gt;0),$A19&amp;" ","")&amp;IF(AND($A20&lt;&gt;"",COUNTIFS(Buchungen!$C$5:$C$200,$B$4,Buchungen!$D$5:$D$200,$A20,Buchungen!$A$5:$A$200,G$27,Buchungen!$E$5:$E$200,"&lt;"&amp;TIME(21,0,0),Buchungen!$F$5:$F$200,"&gt;"&amp;TIME(19,0,0),Buchungen!$I$5:$I$200,"&lt;&gt;Storniert")&gt;0),$A20&amp;" ","")))</f>
        <v/>
      </c>
      <c r="H33" s="39">
        <f>IF(H$27="","",TRIM(IF(AND($A9&lt;&gt;"",COUNTIFS(Buchungen!$C$5:$C$200,$B$4,Buchungen!$D$5:$D$200,$A9,Buchungen!$A$5:$A$200,H$27,Buchungen!$E$5:$E$200,"&lt;"&amp;TIME(21,0,0),Buchungen!$F$5:$F$200,"&gt;"&amp;TIME(19,0,0),Buchungen!$I$5:$I$200,"&lt;&gt;Storniert")&gt;0),$A9&amp;" ","")&amp;IF(AND($A10&lt;&gt;"",COUNTIFS(Buchungen!$C$5:$C$200,$B$4,Buchungen!$D$5:$D$200,$A10,Buchungen!$A$5:$A$200,H$27,Buchungen!$E$5:$E$200,"&lt;"&amp;TIME(21,0,0),Buchungen!$F$5:$F$200,"&gt;"&amp;TIME(19,0,0),Buchungen!$I$5:$I$200,"&lt;&gt;Storniert")&gt;0),$A10&amp;" ","")&amp;IF(AND($A11&lt;&gt;"",COUNTIFS(Buchungen!$C$5:$C$200,$B$4,Buchungen!$D$5:$D$200,$A11,Buchungen!$A$5:$A$200,H$27,Buchungen!$E$5:$E$200,"&lt;"&amp;TIME(21,0,0),Buchungen!$F$5:$F$200,"&gt;"&amp;TIME(19,0,0),Buchungen!$I$5:$I$200,"&lt;&gt;Storniert")&gt;0),$A11&amp;" ","")&amp;IF(AND($A12&lt;&gt;"",COUNTIFS(Buchungen!$C$5:$C$200,$B$4,Buchungen!$D$5:$D$200,$A12,Buchungen!$A$5:$A$200,H$27,Buchungen!$E$5:$E$200,"&lt;"&amp;TIME(21,0,0),Buchungen!$F$5:$F$200,"&gt;"&amp;TIME(19,0,0),Buchungen!$I$5:$I$200,"&lt;&gt;Storniert")&gt;0),$A12&amp;" ","")&amp;IF(AND($A13&lt;&gt;"",COUNTIFS(Buchungen!$C$5:$C$200,$B$4,Buchungen!$D$5:$D$200,$A13,Buchungen!$A$5:$A$200,H$27,Buchungen!$E$5:$E$200,"&lt;"&amp;TIME(21,0,0),Buchungen!$F$5:$F$200,"&gt;"&amp;TIME(19,0,0),Buchungen!$I$5:$I$200,"&lt;&gt;Storniert")&gt;0),$A13&amp;" ","")&amp;IF(AND($A14&lt;&gt;"",COUNTIFS(Buchungen!$C$5:$C$200,$B$4,Buchungen!$D$5:$D$200,$A14,Buchungen!$A$5:$A$200,H$27,Buchungen!$E$5:$E$200,"&lt;"&amp;TIME(21,0,0),Buchungen!$F$5:$F$200,"&gt;"&amp;TIME(19,0,0),Buchungen!$I$5:$I$200,"&lt;&gt;Storniert")&gt;0),$A14&amp;" ","")&amp;IF(AND($A15&lt;&gt;"",COUNTIFS(Buchungen!$C$5:$C$200,$B$4,Buchungen!$D$5:$D$200,$A15,Buchungen!$A$5:$A$200,H$27,Buchungen!$E$5:$E$200,"&lt;"&amp;TIME(21,0,0),Buchungen!$F$5:$F$200,"&gt;"&amp;TIME(19,0,0),Buchungen!$I$5:$I$200,"&lt;&gt;Storniert")&gt;0),$A15&amp;" ","")&amp;IF(AND($A16&lt;&gt;"",COUNTIFS(Buchungen!$C$5:$C$200,$B$4,Buchungen!$D$5:$D$200,$A16,Buchungen!$A$5:$A$200,H$27,Buchungen!$E$5:$E$200,"&lt;"&amp;TIME(21,0,0),Buchungen!$F$5:$F$200,"&gt;"&amp;TIME(19,0,0),Buchungen!$I$5:$I$200,"&lt;&gt;Storniert")&gt;0),$A16&amp;" ","")&amp;IF(AND($A17&lt;&gt;"",COUNTIFS(Buchungen!$C$5:$C$200,$B$4,Buchungen!$D$5:$D$200,$A17,Buchungen!$A$5:$A$200,H$27,Buchungen!$E$5:$E$200,"&lt;"&amp;TIME(21,0,0),Buchungen!$F$5:$F$200,"&gt;"&amp;TIME(19,0,0),Buchungen!$I$5:$I$200,"&lt;&gt;Storniert")&gt;0),$A17&amp;" ","")&amp;IF(AND($A18&lt;&gt;"",COUNTIFS(Buchungen!$C$5:$C$200,$B$4,Buchungen!$D$5:$D$200,$A18,Buchungen!$A$5:$A$200,H$27,Buchungen!$E$5:$E$200,"&lt;"&amp;TIME(21,0,0),Buchungen!$F$5:$F$200,"&gt;"&amp;TIME(19,0,0),Buchungen!$I$5:$I$200,"&lt;&gt;Storniert")&gt;0),$A18&amp;" ","")&amp;IF(AND($A19&lt;&gt;"",COUNTIFS(Buchungen!$C$5:$C$200,$B$4,Buchungen!$D$5:$D$200,$A19,Buchungen!$A$5:$A$200,H$27,Buchungen!$E$5:$E$200,"&lt;"&amp;TIME(21,0,0),Buchungen!$F$5:$F$200,"&gt;"&amp;TIME(19,0,0),Buchungen!$I$5:$I$200,"&lt;&gt;Storniert")&gt;0),$A19&amp;" ","")&amp;IF(AND($A20&lt;&gt;"",COUNTIFS(Buchungen!$C$5:$C$200,$B$4,Buchungen!$D$5:$D$200,$A20,Buchungen!$A$5:$A$200,H$27,Buchungen!$E$5:$E$200,"&lt;"&amp;TIME(21,0,0),Buchungen!$F$5:$F$200,"&gt;"&amp;TIME(19,0,0),Buchungen!$I$5:$I$200,"&lt;&gt;Storniert")&gt;0),$A20&amp;" ","")))</f>
        <v/>
      </c>
    </row>
    <row r="35" ht="24" customHeight="1">
      <c r="A35" s="57" t="inlineStr">
        <is>
          <t>Einschränkung dieser Übersicht: Pro Stand und Tag erscheint die oberste passende Zeile im Blatt Buchungen, nicht automatisch die zeitlich früheste Buchung. Weitere nicht stornierte Buchungen desselben Standes am selben Tag sind mit (+weitere) gekennzeichnet und bleiben im Blatt Buchungen vollständig sichtbar. Sortieren Sie das Blatt Buchungen, kann sich ändern, welche Zeile die Matrix zuerst zeigt. Die Zeitfenster sind eine Auswahl typischer Vereinszeiten, kein Minutenraster für alle 25 Stände. Stornierte Buchungen werden hier nicht angezeigt. Die Formeln werten die Zeilen 5 bis 200 aus.</t>
        </is>
      </c>
      <c r="B35" s="58" t="n"/>
      <c r="C35" s="58" t="n"/>
      <c r="D35" s="58" t="n"/>
      <c r="E35" s="58" t="n"/>
      <c r="F35" s="58" t="n"/>
      <c r="G35" s="58" t="n"/>
      <c r="H35" s="58" t="n"/>
    </row>
    <row r="36" ht="24" customHeight="1">
      <c r="A36" s="58" t="n"/>
      <c r="B36" s="58" t="n"/>
      <c r="C36" s="58" t="n"/>
      <c r="D36" s="58" t="n"/>
      <c r="E36" s="58" t="n"/>
      <c r="F36" s="58" t="n"/>
      <c r="G36" s="58" t="n"/>
      <c r="H36" s="58" t="n"/>
    </row>
    <row r="37" ht="24" customHeight="1">
      <c r="A37" s="58" t="n"/>
      <c r="B37" s="58" t="n"/>
      <c r="C37" s="58" t="n"/>
      <c r="D37" s="58" t="n"/>
      <c r="E37" s="58" t="n"/>
      <c r="F37" s="58" t="n"/>
      <c r="G37" s="58" t="n"/>
      <c r="H37" s="58" t="n"/>
    </row>
  </sheetData>
  <mergeCells count="8">
    <mergeCell ref="A1:H1"/>
    <mergeCell ref="A25:H25"/>
    <mergeCell ref="A24:H24"/>
    <mergeCell ref="A2:H2"/>
    <mergeCell ref="C4:H4"/>
    <mergeCell ref="C3:H3"/>
    <mergeCell ref="A6:H6"/>
    <mergeCell ref="A35:H37"/>
  </mergeCells>
  <conditionalFormatting sqref="B9:H20">
    <cfRule type="expression" priority="1" dxfId="6">
      <formula>ISNUMBER(SEARCH("Sperrung",B9))</formula>
    </cfRule>
    <cfRule type="expression" priority="2" dxfId="7">
      <formula>ISNUMBER(SEARCH("Mannschaft",B9))</formula>
    </cfRule>
    <cfRule type="expression" priority="3" dxfId="8">
      <formula>ISNUMBER(SEARCH("Wettkampf",B9))</formula>
    </cfRule>
    <cfRule type="expression" priority="4" dxfId="9">
      <formula>ISNUMBER(SEARCH("Einzel",B9))</formula>
    </cfRule>
    <cfRule type="expression" priority="5" dxfId="10">
      <formula>ISNUMBER(SEARCH("Sonstiges",B9))</formula>
    </cfRule>
  </conditionalFormatting>
  <conditionalFormatting sqref="B28:H33">
    <cfRule type="expression" priority="6" dxfId="11">
      <formula>B28&lt;&gt;""</formula>
    </cfRule>
  </conditionalFormatting>
  <dataValidations count="2">
    <dataValidation sqref="B3" showDropDown="0" showInputMessage="1" showErrorMessage="1" allowBlank="1" errorTitle="Datum" error="Bitte ein Datum eintragen." promptTitle="Wochenbeginn" prompt="Tragen Sie den Montag der gewünschten Woche ein." type="date" operator="between">
      <formula1>DATE(2020,1,1)</formula1>
      <formula2>DATE(2100,12,31)</formula2>
    </dataValidation>
    <dataValidation sqref="B4" showDropDown="0" showInputMessage="1" showErrorMessage="1" allowBlank="1" errorTitle="Ungültige Eingabe" error="Bitte eine Anlage aus der Liste wählen." promptTitle="Auswahl" prompt="Anlage aus Spalte G des Blatts Schießanlagen." type="list">
      <formula1>=AnlagenListe</formula1>
    </dataValidation>
  </dataValidations>
  <printOptions horizontalCentered="1"/>
  <pageMargins left="0.5" right="0.5" top="0.75" bottom="0.65" header="0.28" footer="0.28"/>
  <pageSetup orientation="landscape" paperSize="9" fitToHeight="1" fitToWidth="1" pageOrder="downThenOver"/>
  <headerFooter>
    <oddHeader>&amp;LStandFrei&amp;R&amp;A</oddHeader>
    <oddFooter>&amp;LPlanungshilfe für Standzeiten, kein Schießbuch&amp;RSeite &amp;P von &amp;N</oddFooter>
    <evenHeader/>
    <evenFooter/>
    <firstHeader/>
    <firstFooter/>
  </headerFooter>
  <legacyDrawing xmlns:r="http://schemas.openxmlformats.org/officeDocument/2006/relationships" r:id="anysvml"/>
</worksheet>
</file>

<file path=xl/worksheets/sheet5.xml><?xml version="1.0" encoding="utf-8"?>
<worksheet xmlns="http://schemas.openxmlformats.org/spreadsheetml/2006/main">
  <sheetPr>
    <tabColor rgb="005D7180"/>
    <outlinePr summaryBelow="1" summaryRight="1"/>
    <pageSetUpPr autoPageBreaks="1" fitToPage="1"/>
  </sheetPr>
  <dimension ref="A1:D34"/>
  <sheetViews>
    <sheetView showGridLines="0" zoomScale="110" workbookViewId="0">
      <selection activeCell="A1" sqref="A1"/>
    </sheetView>
  </sheetViews>
  <sheetFormatPr baseColWidth="8" defaultRowHeight="15"/>
  <cols>
    <col width="34" customWidth="1" min="1" max="1"/>
    <col width="28" customWidth="1" min="2" max="2"/>
    <col width="24" customWidth="1" min="3" max="3"/>
    <col width="36" customWidth="1" min="4" max="4"/>
  </cols>
  <sheetData>
    <row r="1" ht="34" customHeight="1">
      <c r="A1" s="1" t="inlineStr">
        <is>
          <t>Hinweise zur Nutzung</t>
        </is>
      </c>
      <c r="B1" s="2" t="n"/>
      <c r="C1" s="2" t="n"/>
      <c r="D1" s="2" t="n"/>
    </row>
    <row r="3">
      <c r="A3" s="5" t="inlineStr">
        <is>
          <t>Buchungen eintragen</t>
        </is>
      </c>
      <c r="B3" s="6" t="n"/>
      <c r="C3" s="6" t="n"/>
      <c r="D3" s="6" t="n"/>
    </row>
    <row r="4" ht="72" customHeight="1">
      <c r="A4" s="7" t="inlineStr">
        <is>
          <t>Wechseln Sie ins Blatt Buchungen. Überschreiben Sie eine Musterzeile oder nutzen Sie eine leere Zeile. Pflicht für die Wochenübersicht sind Datum, Anlage, Stand, Beginn, Ende und ein Status außer Storniert. Anlage, Buchungsart und Status kommen aus Dropdowns. Der Wochentag berechnet sich aus dem Datum. Filtern Sie die Kopfzeile, wenn Sie nur eine Anlage oder einen Status sehen möchten.</t>
        </is>
      </c>
    </row>
    <row r="6">
      <c r="A6" s="5" t="inlineStr">
        <is>
          <t>Farben und Legende</t>
        </is>
      </c>
      <c r="B6" s="6" t="n"/>
      <c r="C6" s="6" t="n"/>
      <c r="D6" s="6" t="n"/>
    </row>
    <row r="7" ht="72" customHeight="1">
      <c r="A7" s="7" t="inlineStr">
        <is>
          <t>Die Farbe folgt der Buchungsart: Einzeltraining grün, Mannschaftstraining blau, Wettkampf sandfarben, Sperrung rot, Sonstiges grau. Stornierte Zeilen werden grau und durchgestrichen dargestellt und in der Wochenübersicht ausgelassen. Dieselbe Legende steht auf den Blättern Buchungen und Wochenübersicht.</t>
        </is>
      </c>
    </row>
    <row r="9">
      <c r="A9" s="5" t="inlineStr">
        <is>
          <t>Mannschaftstraining einplanen</t>
        </is>
      </c>
      <c r="B9" s="6" t="n"/>
      <c r="C9" s="6" t="n"/>
      <c r="D9" s="6" t="n"/>
    </row>
    <row r="10" ht="72" customHeight="1">
      <c r="A10" s="7" t="inlineStr">
        <is>
          <t>Legen Sie für jeden reservierten Stand eine eigene Zeile an, mit gleicher Zeit, der Buchungsart Mannschaftstraining und einer neutralen Bezeichnung wie Mannschaft A. Im Beispiel blockt Mannschaft A am Dienstag, 20.10.2026, von 17:30 bis 19:00 die Stände 1 bis 4 der 10-m-Luftgewehrhalle. Mannschaft B nutzt am Donnerstag, 22.10.2026, von 18:00 bis 20:00 die Stände 1 bis 3 der 25-m-Anlage.</t>
        </is>
      </c>
    </row>
    <row r="12">
      <c r="A12" s="5" t="inlineStr">
        <is>
          <t>Sperrzeiten darstellen</t>
        </is>
      </c>
      <c r="B12" s="6" t="n"/>
      <c r="C12" s="6" t="n"/>
      <c r="D12" s="6" t="n"/>
    </row>
    <row r="13" ht="72" customHeight="1">
      <c r="A13" s="7" t="inlineStr">
        <is>
          <t>Wählen Sie die Buchungsart Sperrung und benennen Sie den Grund in der Bezeichnung, zum Beispiel Wartung oder Anlagenpflege. Im Beispiel ist Stand 3 der 10-m-Luftgewehrhalle am Donnerstag, 22.10.2026, von 16:00 bis 18:00 gesperrt. Stand 2 der 50-m-Anlage ist am Sonntag, 25.10.2026, von 10:00 bis 12:00 gesperrt.</t>
        </is>
      </c>
    </row>
    <row r="15">
      <c r="A15" s="5" t="inlineStr">
        <is>
          <t>Gemeinsame Nutzung</t>
        </is>
      </c>
      <c r="B15" s="6" t="n"/>
      <c r="C15" s="6" t="n"/>
      <c r="D15" s="6" t="n"/>
    </row>
    <row r="16" ht="72" customHeight="1">
      <c r="A16" s="7" t="inlineStr">
        <is>
          <t>Diese Datei ist eine Kopie, die jemand pflegen und weitergeben muss. Ob mehrere Personen gleichzeitig schreiben können, hängt vom verwendeten Tabellenprogramm und vom Speicherort ab. Die Vorlage prüft Doppelbelegungen nicht automatisch und vergibt keine Buchungsrechte. Mitglieder können damit nicht selbst freie Stände online reservieren. Änderungen müssen an die Beteiligten verteilt werden.</t>
        </is>
      </c>
    </row>
    <row r="18">
      <c r="A18" s="5" t="inlineStr">
        <is>
          <t>Was die Wochenübersicht leistet</t>
        </is>
      </c>
      <c r="B18" s="6" t="n"/>
      <c r="C18" s="6" t="n"/>
      <c r="D18" s="6" t="n"/>
    </row>
    <row r="19" ht="72" customHeight="1">
      <c r="A19" s="7" t="inlineStr">
        <is>
          <t>Nach Auswahl von Montag und Anlage zeigt die Matrix die oberste nicht stornierte Buchungszeile je Stand und Tag. Der Zusatz (+weitere) weist auf mindestens eine weitere Buchung hin. Im Beispiel betrifft das Stand 1 der 10-m-Luftgewehrhalle am 19.10.2026. Die Zeitfenster listen Standnummern für sechs typische Fenster. Sie sind kein vollständiges Minutenraster und zeigen nicht alle 25 Stände verschiedener Anlagen gleichzeitig. Die Formeln beziehen sich auf die Zeilen 5 bis 200 im Blatt Buchungen und auf aktive Stände im Blatt Schießanlagen.</t>
        </is>
      </c>
    </row>
    <row r="21">
      <c r="A21" s="5" t="inlineStr">
        <is>
          <t>Excel und StandFrei</t>
        </is>
      </c>
      <c r="B21" s="6" t="n"/>
      <c r="C21" s="6" t="n"/>
      <c r="D21" s="6" t="n"/>
    </row>
    <row r="22" ht="72" customHeight="1">
      <c r="A22" s="7" t="inlineStr">
        <is>
          <t>Excel: Manuelle Pflege und Verteilung der Datei. StandFrei: Zentraler Buchungskalender mit Selbstbuchung durch Mitglieder im Rahmen der Vereinsregeln. In StandFrei lassen sich mehrere Schießanlagen, Buchungsregeln, Sperrzeiten und Sammelbuchungen für das Mannschaftstraining in einer gemeinsamen Übersicht führen. Diese Vorlage bleibt ohne StandFrei nutzbar. Website, nur als Text: https://standfrei.de/</t>
        </is>
      </c>
    </row>
    <row r="24">
      <c r="A24" s="5" t="inlineStr">
        <is>
          <t>Programmversion</t>
        </is>
      </c>
      <c r="B24" s="6" t="n"/>
      <c r="C24" s="6" t="n"/>
      <c r="D24" s="6" t="n"/>
    </row>
    <row r="25" ht="72" customHeight="1">
      <c r="A25" s="7" t="inlineStr">
        <is>
          <t>Die Wochenübersicht verwendet normale Such- und Zählformeln, keine Matrixformeln und keine Makros. Excel und aktuelle Tabellenprogramme mit diesem Formelumfang können die Datei berechnen. Dropdowns und bedingte Formatierung können je nach Programm leicht abweichen. Die Datei enthält keine externen Datenverbindungen und keine Verknüpfung zu portal.standfrei.de.</t>
        </is>
      </c>
    </row>
    <row r="27">
      <c r="A27" s="11" t="inlineStr">
        <is>
          <t>Auswahllisten für die Dropdowns</t>
        </is>
      </c>
    </row>
    <row r="28" ht="32" customHeight="1">
      <c r="A28" s="13" t="inlineStr">
        <is>
          <t>Diese drei Listen sind die Quellen der Dropdowns. Neue Werte können darunter ergänzt werden. Danach muss der Quellbereich der Datenüberprüfung auf die neuen Zellen erweitert werden.</t>
        </is>
      </c>
    </row>
    <row r="29">
      <c r="A29" s="16" t="inlineStr">
        <is>
          <t>Buchungsart</t>
        </is>
      </c>
      <c r="B29" s="16" t="inlineStr">
        <is>
          <t>Status</t>
        </is>
      </c>
      <c r="C29" s="16" t="inlineStr">
        <is>
          <t>Aktiv (Ja/Nein)</t>
        </is>
      </c>
    </row>
    <row r="30">
      <c r="A30" s="23" t="inlineStr">
        <is>
          <t>Einzeltraining</t>
        </is>
      </c>
      <c r="B30" s="23" t="inlineStr">
        <is>
          <t>Geplant</t>
        </is>
      </c>
      <c r="C30" s="23" t="inlineStr">
        <is>
          <t>Ja</t>
        </is>
      </c>
    </row>
    <row r="31">
      <c r="A31" s="23" t="inlineStr">
        <is>
          <t>Mannschaftstraining</t>
        </is>
      </c>
      <c r="B31" s="23" t="inlineStr">
        <is>
          <t>Bestätigt</t>
        </is>
      </c>
      <c r="C31" s="23" t="inlineStr">
        <is>
          <t>Nein</t>
        </is>
      </c>
    </row>
    <row r="32">
      <c r="A32" s="23" t="inlineStr">
        <is>
          <t>Wettkampf</t>
        </is>
      </c>
      <c r="B32" s="23" t="inlineStr">
        <is>
          <t>Storniert</t>
        </is>
      </c>
    </row>
    <row r="33">
      <c r="A33" s="23" t="inlineStr">
        <is>
          <t>Sperrung</t>
        </is>
      </c>
    </row>
    <row r="34">
      <c r="A34" s="23" t="inlineStr">
        <is>
          <t>Sonstiges</t>
        </is>
      </c>
    </row>
  </sheetData>
  <mergeCells count="19">
    <mergeCell ref="A22:D22"/>
    <mergeCell ref="A4:D4"/>
    <mergeCell ref="A27:C27"/>
    <mergeCell ref="A19:D19"/>
    <mergeCell ref="A10:D10"/>
    <mergeCell ref="A28:D28"/>
    <mergeCell ref="A13:D13"/>
    <mergeCell ref="A9:D9"/>
    <mergeCell ref="A15:D15"/>
    <mergeCell ref="A24:D24"/>
    <mergeCell ref="A1:D1"/>
    <mergeCell ref="A6:D6"/>
    <mergeCell ref="A7:D7"/>
    <mergeCell ref="A25:D25"/>
    <mergeCell ref="A16:D16"/>
    <mergeCell ref="A18:D18"/>
    <mergeCell ref="A12:D12"/>
    <mergeCell ref="A3:D3"/>
    <mergeCell ref="A21:D21"/>
  </mergeCells>
  <pageMargins left="0.5" right="0.5" top="0.75" bottom="0.65" header="0.28" footer="0.28"/>
  <pageSetup orientation="portrait" paperSize="9" fitToHeight="1" fitToWidth="1" pageOrder="downThenOver"/>
  <headerFooter>
    <oddHeader>&amp;LStandFrei&amp;R&amp;A</oddHeader>
    <oddFooter>&amp;LPlanungshilfe für Standzeiten, kein Schießbuch&amp;RSeite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StandFrei</dc:creator>
  <dc:title>StandFrei – Schießstand-Belegungsplan</dc:title>
  <dc:description>Planungshilfe ohne Makros und ohne Verbindung zum StandFrei-Portal. Kein Schießbuch und kein Online-Buchungssystem.</dc:description>
  <dc:subject>Organisatorische Excel-Vorlage für Schießstandbelegung und Trainingszeiten</dc:subject>
  <dc:language>de-DE</dc:language>
  <dcterms:created xsi:type="dcterms:W3CDTF">2026-10-21T10:13:00Z</dcterms:created>
  <dcterms:modified xsi:type="dcterms:W3CDTF">2026-10-21T10:13:00Z</dcterms:modified>
  <cp:keywords>Schießstand,Belegungsplan,Excel,Vorlage</cp:keywords>
</cp:coreProperties>
</file>